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65476" windowWidth="12120" windowHeight="7005" tabRatio="440" activeTab="1"/>
  </bookViews>
  <sheets>
    <sheet name="5" sheetId="1" r:id="rId1"/>
    <sheet name="6" sheetId="2" r:id="rId2"/>
  </sheets>
  <definedNames>
    <definedName name="_xlnm.Print_Titles" localSheetId="0">'5'!$11:$11</definedName>
    <definedName name="_xlnm.Print_Titles" localSheetId="1">'6'!$11:$11</definedName>
  </definedNames>
  <calcPr fullCalcOnLoad="1"/>
</workbook>
</file>

<file path=xl/sharedStrings.xml><?xml version="1.0" encoding="utf-8"?>
<sst xmlns="http://schemas.openxmlformats.org/spreadsheetml/2006/main" count="749" uniqueCount="157">
  <si>
    <t>Содержание автомобильных дорог
 и инженерных сооружений на них в границах городских округов и поселений в рамках благоустройства</t>
  </si>
  <si>
    <t>6000500</t>
  </si>
  <si>
    <t>Прочие мероприятия по благоустройству
 городских округов и поселений</t>
  </si>
  <si>
    <t>0900</t>
  </si>
  <si>
    <t>(тысяч рублей)</t>
  </si>
  <si>
    <t>Наименование</t>
  </si>
  <si>
    <t>ЦСР</t>
  </si>
  <si>
    <t>Рз</t>
  </si>
  <si>
    <t>ПР</t>
  </si>
  <si>
    <t>ВР</t>
  </si>
  <si>
    <t>Сумма</t>
  </si>
  <si>
    <t>Ведомственная структура расходов</t>
  </si>
  <si>
    <t>Г</t>
  </si>
  <si>
    <t>Мероприятия в области здравоохранения, спорта и физической культуры, туризма</t>
  </si>
  <si>
    <t>Жилищно-коммунальное хозяйство</t>
  </si>
  <si>
    <t>0500</t>
  </si>
  <si>
    <t>Коммунальное хозяйство</t>
  </si>
  <si>
    <t>0502</t>
  </si>
  <si>
    <t>3510000</t>
  </si>
  <si>
    <t>3510500</t>
  </si>
  <si>
    <t>0010000</t>
  </si>
  <si>
    <t>0800</t>
  </si>
  <si>
    <t>0103</t>
  </si>
  <si>
    <t>Физическая культура и спорт</t>
  </si>
  <si>
    <t>0908</t>
  </si>
  <si>
    <t>Физкультурно-оздоровительная работа и спортивные мероприятия</t>
  </si>
  <si>
    <t>5120000</t>
  </si>
  <si>
    <t>5129700</t>
  </si>
  <si>
    <t>к решению Совета депутатов</t>
  </si>
  <si>
    <t>муниципального образования</t>
  </si>
  <si>
    <t>Кингисеппского муниципального района</t>
  </si>
  <si>
    <t>Выполнение функций органами местного самоуправления</t>
  </si>
  <si>
    <t>Функционирование законодательных (представительных)
 органов государственной власти и представительных органов муниципальных образований</t>
  </si>
  <si>
    <t>0021200</t>
  </si>
  <si>
    <t>500</t>
  </si>
  <si>
    <t>Депутаты представительного органа муниципального образования</t>
  </si>
  <si>
    <t>Глава местной администрации (исполнительно-распорядительного
 органа муниципального образования)</t>
  </si>
  <si>
    <t>0020800</t>
  </si>
  <si>
    <t>Резервные фонды местных администраций</t>
  </si>
  <si>
    <t>0700500</t>
  </si>
  <si>
    <t>Субсидии бюджетам субъектов
 Российской Федерации и муниципальных образований (межбюджетные субсидии)</t>
  </si>
  <si>
    <t>Иные субсидии местным бюджетам
 для софинансирования расходных обязательств по исполнению полномочий органов местного самоуправления по вопросам местного значения</t>
  </si>
  <si>
    <t>Выполнение функций бюджетными
учреждениями</t>
  </si>
  <si>
    <t>Культура</t>
  </si>
  <si>
    <t>0801</t>
  </si>
  <si>
    <t>0806</t>
  </si>
  <si>
    <t>Национальная оборона</t>
  </si>
  <si>
    <t>0200</t>
  </si>
  <si>
    <t>0300</t>
  </si>
  <si>
    <t>014</t>
  </si>
  <si>
    <t>0309</t>
  </si>
  <si>
    <t>2180000</t>
  </si>
  <si>
    <t>2180100</t>
  </si>
  <si>
    <t>0013600</t>
  </si>
  <si>
    <t>Культура, кинематография, средства массовой информации</t>
  </si>
  <si>
    <t>Мероприятия в сфере культуры, кинематографии, средств массовой информации</t>
  </si>
  <si>
    <t>Другие вопросы в области культуры, кинематографии, средств массовой информации</t>
  </si>
  <si>
    <t>Итого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</si>
  <si>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</si>
  <si>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</si>
  <si>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</si>
  <si>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</si>
  <si>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</si>
  <si>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</si>
  <si>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0020000</t>
  </si>
  <si>
    <t xml:space="preserve">Центральный аппарат </t>
  </si>
  <si>
    <t>0020400</t>
  </si>
  <si>
    <t>Выполнение функций государственными органами</t>
  </si>
  <si>
    <t>012</t>
  </si>
  <si>
    <t>Прочие расходы</t>
  </si>
  <si>
    <t>013</t>
  </si>
  <si>
    <t>Резервные фонды</t>
  </si>
  <si>
    <t>0112</t>
  </si>
  <si>
    <t>0700000</t>
  </si>
  <si>
    <t>Выполнение функций бюджетными учреждениями</t>
  </si>
  <si>
    <t>001</t>
  </si>
  <si>
    <t>Межбюджетные трансферты</t>
  </si>
  <si>
    <t>Фонд софинансирования</t>
  </si>
  <si>
    <t>Субсидии юридическим лицам</t>
  </si>
  <si>
    <t>006</t>
  </si>
  <si>
    <t>Бюджетные инвестиции</t>
  </si>
  <si>
    <t>003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</si>
  <si>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</si>
  <si>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</si>
  <si>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Мобилизационная  и вневойсковая подготовка</t>
  </si>
  <si>
    <t>0203</t>
  </si>
  <si>
    <t>Осуществление первичного воинского учета 
на территориях, где отсутствуют военные комиссариаты</t>
  </si>
  <si>
    <t>Руководство и управление в сфере 
установленных функций</t>
  </si>
  <si>
    <t>Национальная безопасность и 
правоохранительная деятельность</t>
  </si>
  <si>
    <t>Предупреждение и ликвидация последствий 
чрезвычайных ситуаций природного и техногенного характера, гражданская оборона</t>
  </si>
  <si>
    <t>Мероприятия по предупреждению и 
ликвидации последствий чрезвычайных ситуаций и стихийных бедствий</t>
  </si>
  <si>
    <t>Предупреждение и ликвидация последствий 
чрезвычайных ситуаций и стихийных бедствий природного и техногенного характера</t>
  </si>
  <si>
    <t>Функционирование органов в сфере 
национальной безопасности, правоохранительной деятельности и обороны</t>
  </si>
  <si>
    <t>0501</t>
  </si>
  <si>
    <t>Жилищное хозяйство</t>
  </si>
  <si>
    <t>7950000</t>
  </si>
  <si>
    <t>Целевые программы муниципальных
образований</t>
  </si>
  <si>
    <t xml:space="preserve">Поддержка коммунального хозяйства </t>
  </si>
  <si>
    <t>Компенсация выпадающих доходов организациям,
 предоставляющим населению услуги теплоснабжения по тарифам, не обеспечивающим возмещение издержек</t>
  </si>
  <si>
    <t>3510200</t>
  </si>
  <si>
    <t>Мероприятия в области коммунального
хозяйства</t>
  </si>
  <si>
    <t>0503</t>
  </si>
  <si>
    <t>Благоустройство</t>
  </si>
  <si>
    <t>6000000</t>
  </si>
  <si>
    <t>Уличное освещение</t>
  </si>
  <si>
    <t>6000100</t>
  </si>
  <si>
    <t>6000200</t>
  </si>
  <si>
    <t>Здравоохранение, физическая культура и спорт</t>
  </si>
  <si>
    <t xml:space="preserve">Распределение бюджетных ассигнований по разделам,подразделам, 
целевым статьям и видам расходов классификации расходов бюджета </t>
  </si>
  <si>
    <t>Фалилеевское сельское поселение</t>
  </si>
  <si>
    <t>Администрация МО "Фалилеевское сельское поселение"</t>
  </si>
  <si>
    <t>Организация и содержание мест захоронения</t>
  </si>
  <si>
    <t>6000400</t>
  </si>
  <si>
    <t>Образование</t>
  </si>
  <si>
    <t>0700</t>
  </si>
  <si>
    <t>Молодежная политика и оздоровление детей</t>
  </si>
  <si>
    <t>0707</t>
  </si>
  <si>
    <t>Мероприятия по проведению оздоровительной 
кампании детей</t>
  </si>
  <si>
    <t xml:space="preserve">Оздоровление детей </t>
  </si>
  <si>
    <t>Другие общегосударственные вопросы</t>
  </si>
  <si>
    <t>0114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</si>
  <si>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</si>
  <si>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</si>
  <si>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</si>
  <si>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</si>
  <si>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 xml:space="preserve">Поддержка жилищного хозяйства </t>
  </si>
  <si>
    <t>3500000</t>
  </si>
  <si>
    <t xml:space="preserve">Мероприятия в области жилищного хозяйства </t>
  </si>
  <si>
    <t>3500300</t>
  </si>
  <si>
    <t>Бюджет
поселения</t>
  </si>
  <si>
    <t>Бюджеты
других уровней</t>
  </si>
  <si>
    <t>4310000</t>
  </si>
  <si>
    <t>017</t>
  </si>
  <si>
    <t>муниципального образования  Фалилеевское сельское поселение на 2009 год</t>
  </si>
  <si>
    <t>муниципального образования Фалилеевское сельское поселение на 2009 год</t>
  </si>
  <si>
    <t>0107</t>
  </si>
  <si>
    <t>Проведение выборов в представительные органы муниципального образования</t>
  </si>
  <si>
    <t>0200002</t>
  </si>
  <si>
    <t>1001</t>
  </si>
  <si>
    <t>Доплаты к пенсиям, дополнительное пенсионное обеспечение</t>
  </si>
  <si>
    <t>4910000</t>
  </si>
  <si>
    <t>4910100</t>
  </si>
  <si>
    <t>005</t>
  </si>
  <si>
    <t>Социальные выплаты</t>
  </si>
  <si>
    <t>Приложение № 3</t>
  </si>
  <si>
    <t>Приложение № 4</t>
  </si>
  <si>
    <t>Пособии по социальной помощи</t>
  </si>
  <si>
    <t>1003</t>
  </si>
  <si>
    <t>5053300</t>
  </si>
  <si>
    <t>1000</t>
  </si>
  <si>
    <t>Мероприяти в области социальной политики</t>
  </si>
  <si>
    <t>Мероприятия в области социальной политики</t>
  </si>
  <si>
    <t>Пособия по социальной помощи</t>
  </si>
  <si>
    <t xml:space="preserve">Комплектование книжных фондов библиотек </t>
  </si>
  <si>
    <t>Увеличение  стоимости основных средств</t>
  </si>
  <si>
    <t>от 16.07.2009г. № 310</t>
  </si>
  <si>
    <t>от 16.07.2009г № 310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</si>
</sst>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5">
    <font>
      <sz val="10"/>
      <color indexed="8"/>
      <name val="Arial"/>
      <family val="0"/>
    </font>
    <font>
      <b/>
      <sz val="10"/>
      <name val="Arial Cyr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7" fillId="3" borderId="1" applyNumberFormat="0" applyAlignment="0" applyProtection="0"/>
    <xf numFmtId="0" fontId="8" fillId="2" borderId="2" applyNumberFormat="0" applyAlignment="0" applyProtection="0"/>
    <xf numFmtId="0" fontId="9" fillId="2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5" borderId="7" applyNumberFormat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wrapText="1"/>
    </xf>
    <xf numFmtId="0" fontId="0" fillId="18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173" fontId="0" fillId="0" borderId="10" xfId="0" applyNumberFormat="1" applyFont="1" applyFill="1" applyBorder="1" applyAlignment="1">
      <alignment horizontal="right" wrapText="1"/>
    </xf>
    <xf numFmtId="49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73" fontId="3" fillId="0" borderId="10" xfId="0" applyNumberFormat="1" applyFont="1" applyFill="1" applyBorder="1" applyAlignment="1">
      <alignment horizontal="right" wrapText="1"/>
    </xf>
    <xf numFmtId="0" fontId="0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73" fontId="2" fillId="0" borderId="1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18" borderId="11" xfId="0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 wrapText="1"/>
    </xf>
    <xf numFmtId="0" fontId="22" fillId="0" borderId="14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4">
      <selection activeCell="G79" sqref="G79"/>
    </sheetView>
  </sheetViews>
  <sheetFormatPr defaultColWidth="9.140625" defaultRowHeight="12.75"/>
  <cols>
    <col min="1" max="1" width="42.28125" style="0" customWidth="1"/>
    <col min="2" max="2" width="4.421875" style="0" bestFit="1" customWidth="1"/>
    <col min="3" max="4" width="5.00390625" style="0" bestFit="1" customWidth="1"/>
    <col min="5" max="5" width="8.00390625" style="0" bestFit="1" customWidth="1"/>
    <col min="6" max="6" width="4.421875" style="0" bestFit="1" customWidth="1"/>
    <col min="7" max="7" width="12.57421875" style="0" customWidth="1"/>
  </cols>
  <sheetData>
    <row r="1" spans="6:7" ht="12.75">
      <c r="F1" s="1" t="s">
        <v>144</v>
      </c>
      <c r="G1" s="2"/>
    </row>
    <row r="2" spans="6:7" ht="12.75">
      <c r="F2" s="2" t="s">
        <v>28</v>
      </c>
      <c r="G2" s="2"/>
    </row>
    <row r="3" spans="6:7" ht="12.75">
      <c r="F3" s="2" t="s">
        <v>29</v>
      </c>
      <c r="G3" s="2"/>
    </row>
    <row r="4" spans="6:7" ht="12.75">
      <c r="F4" s="2" t="s">
        <v>109</v>
      </c>
      <c r="G4" s="2"/>
    </row>
    <row r="5" spans="6:7" ht="12.75">
      <c r="F5" s="2" t="s">
        <v>30</v>
      </c>
      <c r="G5" s="2"/>
    </row>
    <row r="6" spans="6:7" ht="12.75">
      <c r="F6" s="2" t="s">
        <v>156</v>
      </c>
      <c r="G6" s="2"/>
    </row>
    <row r="7" spans="1:6" ht="12.75">
      <c r="A7" s="33" t="s">
        <v>108</v>
      </c>
      <c r="B7" s="34"/>
      <c r="C7" s="34"/>
      <c r="D7" s="34"/>
      <c r="E7" s="34"/>
      <c r="F7" s="34"/>
    </row>
    <row r="8" spans="1:6" ht="12.75">
      <c r="A8" s="34" t="s">
        <v>133</v>
      </c>
      <c r="B8" s="34"/>
      <c r="C8" s="34"/>
      <c r="D8" s="34"/>
      <c r="E8" s="34"/>
      <c r="F8" s="34"/>
    </row>
    <row r="9" ht="12.75">
      <c r="F9" t="s">
        <v>4</v>
      </c>
    </row>
    <row r="11" spans="1:9" ht="38.25">
      <c r="A11" s="4" t="s">
        <v>5</v>
      </c>
      <c r="B11" s="4" t="s">
        <v>12</v>
      </c>
      <c r="C11" s="4" t="s">
        <v>7</v>
      </c>
      <c r="D11" s="4" t="s">
        <v>8</v>
      </c>
      <c r="E11" s="4" t="s">
        <v>6</v>
      </c>
      <c r="F11" s="4" t="s">
        <v>9</v>
      </c>
      <c r="G11" s="4" t="s">
        <v>10</v>
      </c>
      <c r="H11" s="27" t="s">
        <v>129</v>
      </c>
      <c r="I11" s="27" t="s">
        <v>130</v>
      </c>
    </row>
    <row r="12" spans="1:9" ht="12.75">
      <c r="A12" s="10"/>
      <c r="B12" s="5"/>
      <c r="C12" s="5" t="s">
        <v>58</v>
      </c>
      <c r="D12" s="5" t="s">
        <v>58</v>
      </c>
      <c r="E12" s="5" t="s">
        <v>58</v>
      </c>
      <c r="F12" s="5" t="s">
        <v>58</v>
      </c>
      <c r="G12" s="6"/>
      <c r="H12" s="6"/>
      <c r="I12" s="6"/>
    </row>
    <row r="13" spans="1:9" ht="12.75">
      <c r="A13" s="5" t="s">
        <v>57</v>
      </c>
      <c r="B13" s="9"/>
      <c r="C13" s="5" t="s">
        <v>58</v>
      </c>
      <c r="D13" s="5" t="s">
        <v>58</v>
      </c>
      <c r="E13" s="5" t="s">
        <v>58</v>
      </c>
      <c r="F13" s="5" t="s">
        <v>58</v>
      </c>
      <c r="G13" s="15">
        <f>SUM(G14+G35+G40+G45+G70+G75+G87+G96+G94)</f>
        <v>9494.92</v>
      </c>
      <c r="H13" s="15">
        <f>SUM(H14+H35+H40+H45+H70+H75+H87+H96+H94)</f>
        <v>8929.520000000002</v>
      </c>
      <c r="I13" s="15">
        <f>SUM(I14+I35+I40+I45+I70+I75+I87+I96)</f>
        <v>565.4000000000001</v>
      </c>
    </row>
    <row r="14" spans="1:9" ht="12.75">
      <c r="A14" s="5" t="s">
        <v>59</v>
      </c>
      <c r="B14" s="9">
        <v>912</v>
      </c>
      <c r="C14" s="5" t="s">
        <v>60</v>
      </c>
      <c r="D14" s="5" t="s">
        <v>60</v>
      </c>
      <c r="E14" s="5" t="s">
        <v>58</v>
      </c>
      <c r="F14" s="5" t="s">
        <v>58</v>
      </c>
      <c r="G14" s="6">
        <f>SUM(G15+G19+G25+G27+G31+G92)</f>
        <v>5585.500000000001</v>
      </c>
      <c r="H14" s="6">
        <f>SUM(H15+H19+H25+H27+H31+H92)</f>
        <v>5085.500000000001</v>
      </c>
      <c r="I14" s="6">
        <f>SUM(I15+I19+I27+I31)</f>
        <v>500</v>
      </c>
    </row>
    <row r="15" spans="1:9" ht="63.75">
      <c r="A15" s="3" t="s">
        <v>32</v>
      </c>
      <c r="B15" s="9">
        <v>912</v>
      </c>
      <c r="C15" s="7" t="s">
        <v>60</v>
      </c>
      <c r="D15" s="7" t="s">
        <v>22</v>
      </c>
      <c r="E15" s="7"/>
      <c r="F15" s="7"/>
      <c r="G15" s="6">
        <f>SUM(G16)</f>
        <v>5</v>
      </c>
      <c r="H15" s="6">
        <f aca="true" t="shared" si="0" ref="H15:I17">SUM(H16)</f>
        <v>5</v>
      </c>
      <c r="I15" s="6">
        <f t="shared" si="0"/>
        <v>0</v>
      </c>
    </row>
    <row r="16" spans="1:9" ht="63.75">
      <c r="A16" s="5" t="s">
        <v>63</v>
      </c>
      <c r="B16" s="9">
        <v>912</v>
      </c>
      <c r="C16" s="7" t="s">
        <v>60</v>
      </c>
      <c r="D16" s="7" t="s">
        <v>22</v>
      </c>
      <c r="E16" s="7" t="s">
        <v>64</v>
      </c>
      <c r="F16" s="7"/>
      <c r="G16" s="6">
        <f>SUM(G17)</f>
        <v>5</v>
      </c>
      <c r="H16" s="6">
        <f t="shared" si="0"/>
        <v>5</v>
      </c>
      <c r="I16" s="6">
        <f t="shared" si="0"/>
        <v>0</v>
      </c>
    </row>
    <row r="17" spans="1:9" ht="25.5">
      <c r="A17" s="5" t="s">
        <v>35</v>
      </c>
      <c r="B17" s="9">
        <v>912</v>
      </c>
      <c r="C17" s="7" t="s">
        <v>60</v>
      </c>
      <c r="D17" s="7" t="s">
        <v>22</v>
      </c>
      <c r="E17" s="7" t="s">
        <v>33</v>
      </c>
      <c r="F17" s="7"/>
      <c r="G17" s="6">
        <f>SUM(G18)</f>
        <v>5</v>
      </c>
      <c r="H17" s="6">
        <f t="shared" si="0"/>
        <v>5</v>
      </c>
      <c r="I17" s="6">
        <f t="shared" si="0"/>
        <v>0</v>
      </c>
    </row>
    <row r="18" spans="1:9" ht="25.5">
      <c r="A18" s="5" t="s">
        <v>31</v>
      </c>
      <c r="B18" s="9">
        <v>912</v>
      </c>
      <c r="C18" s="7" t="s">
        <v>60</v>
      </c>
      <c r="D18" s="7" t="s">
        <v>22</v>
      </c>
      <c r="E18" s="7" t="s">
        <v>33</v>
      </c>
      <c r="F18" s="7" t="s">
        <v>34</v>
      </c>
      <c r="G18" s="20">
        <v>5</v>
      </c>
      <c r="H18" s="20">
        <v>5</v>
      </c>
      <c r="I18" s="20">
        <v>0</v>
      </c>
    </row>
    <row r="19" spans="1:9" ht="51.75" customHeight="1">
      <c r="A19" s="5" t="s">
        <v>61</v>
      </c>
      <c r="B19" s="9">
        <v>912</v>
      </c>
      <c r="C19" s="5" t="s">
        <v>60</v>
      </c>
      <c r="D19" s="5" t="s">
        <v>62</v>
      </c>
      <c r="E19" s="5" t="s">
        <v>58</v>
      </c>
      <c r="F19" s="5" t="s">
        <v>58</v>
      </c>
      <c r="G19" s="6">
        <f>SUM(G20,G23)</f>
        <v>5386.700000000001</v>
      </c>
      <c r="H19" s="6">
        <f>SUM(H20,H23)</f>
        <v>4886.700000000001</v>
      </c>
      <c r="I19" s="6">
        <f>SUM(I20,I23)</f>
        <v>500</v>
      </c>
    </row>
    <row r="20" spans="1:9" ht="63.75">
      <c r="A20" s="5" t="s">
        <v>63</v>
      </c>
      <c r="B20" s="9">
        <v>912</v>
      </c>
      <c r="C20" s="7" t="s">
        <v>60</v>
      </c>
      <c r="D20" s="5" t="s">
        <v>62</v>
      </c>
      <c r="E20" s="5" t="s">
        <v>64</v>
      </c>
      <c r="F20" s="5" t="s">
        <v>58</v>
      </c>
      <c r="G20" s="6">
        <f aca="true" t="shared" si="1" ref="G20:I21">SUM(G21)</f>
        <v>4695.6</v>
      </c>
      <c r="H20" s="6">
        <f t="shared" si="1"/>
        <v>4195.6</v>
      </c>
      <c r="I20" s="6">
        <f t="shared" si="1"/>
        <v>500</v>
      </c>
    </row>
    <row r="21" spans="1:9" ht="12.75">
      <c r="A21" s="5" t="s">
        <v>65</v>
      </c>
      <c r="B21" s="9">
        <v>912</v>
      </c>
      <c r="C21" s="5" t="s">
        <v>60</v>
      </c>
      <c r="D21" s="5" t="s">
        <v>62</v>
      </c>
      <c r="E21" s="7" t="s">
        <v>66</v>
      </c>
      <c r="F21" s="5" t="s">
        <v>58</v>
      </c>
      <c r="G21" s="6">
        <f t="shared" si="1"/>
        <v>4695.6</v>
      </c>
      <c r="H21" s="6">
        <f t="shared" si="1"/>
        <v>4195.6</v>
      </c>
      <c r="I21" s="6">
        <f t="shared" si="1"/>
        <v>500</v>
      </c>
    </row>
    <row r="22" spans="1:9" ht="25.5">
      <c r="A22" s="5" t="s">
        <v>31</v>
      </c>
      <c r="B22" s="9">
        <v>912</v>
      </c>
      <c r="C22" s="5" t="s">
        <v>60</v>
      </c>
      <c r="D22" s="5" t="s">
        <v>62</v>
      </c>
      <c r="E22" s="5" t="s">
        <v>66</v>
      </c>
      <c r="F22" s="5">
        <v>500</v>
      </c>
      <c r="G22" s="6">
        <f>H22+I22</f>
        <v>4695.6</v>
      </c>
      <c r="H22" s="6">
        <f>314.3+3940.8+18+42.5-100+5-25</f>
        <v>4195.6</v>
      </c>
      <c r="I22" s="6">
        <v>500</v>
      </c>
    </row>
    <row r="23" spans="1:9" ht="38.25">
      <c r="A23" s="3" t="s">
        <v>36</v>
      </c>
      <c r="B23" s="9">
        <v>912</v>
      </c>
      <c r="C23" s="5" t="s">
        <v>60</v>
      </c>
      <c r="D23" s="5" t="s">
        <v>62</v>
      </c>
      <c r="E23" s="7" t="s">
        <v>37</v>
      </c>
      <c r="F23" s="5" t="s">
        <v>58</v>
      </c>
      <c r="G23" s="6">
        <f>SUM(G24)</f>
        <v>691.1</v>
      </c>
      <c r="H23" s="6">
        <f>SUM(H24)</f>
        <v>691.1</v>
      </c>
      <c r="I23" s="6">
        <f>SUM(I24)</f>
        <v>0</v>
      </c>
    </row>
    <row r="24" spans="1:9" ht="25.5">
      <c r="A24" s="5" t="s">
        <v>31</v>
      </c>
      <c r="B24" s="9">
        <v>912</v>
      </c>
      <c r="C24" s="5" t="s">
        <v>60</v>
      </c>
      <c r="D24" s="5" t="s">
        <v>62</v>
      </c>
      <c r="E24" s="7" t="s">
        <v>37</v>
      </c>
      <c r="F24" s="5">
        <v>500</v>
      </c>
      <c r="G24" s="6">
        <f>716.4-25.3</f>
        <v>691.1</v>
      </c>
      <c r="H24" s="6">
        <f>716.4-25.3</f>
        <v>691.1</v>
      </c>
      <c r="I24" s="6">
        <v>0</v>
      </c>
    </row>
    <row r="25" spans="1:9" ht="22.5">
      <c r="A25" s="29" t="s">
        <v>136</v>
      </c>
      <c r="B25" s="9">
        <v>912</v>
      </c>
      <c r="C25" s="5" t="s">
        <v>60</v>
      </c>
      <c r="D25" s="7" t="s">
        <v>135</v>
      </c>
      <c r="E25" s="7" t="s">
        <v>137</v>
      </c>
      <c r="F25" s="5"/>
      <c r="G25" s="6">
        <f>SUM(G26)</f>
        <v>45.9</v>
      </c>
      <c r="H25" s="6">
        <f>SUM(H26)</f>
        <v>45.9</v>
      </c>
      <c r="I25" s="6">
        <f>SUM(I26)</f>
        <v>0</v>
      </c>
    </row>
    <row r="26" spans="1:9" ht="22.5">
      <c r="A26" s="29" t="s">
        <v>31</v>
      </c>
      <c r="B26" s="9">
        <v>912</v>
      </c>
      <c r="C26" s="5" t="s">
        <v>60</v>
      </c>
      <c r="D26" s="7" t="s">
        <v>135</v>
      </c>
      <c r="E26" s="7" t="s">
        <v>137</v>
      </c>
      <c r="F26" s="5">
        <v>500</v>
      </c>
      <c r="G26" s="6">
        <v>45.9</v>
      </c>
      <c r="H26" s="6">
        <v>45.9</v>
      </c>
      <c r="I26" s="6">
        <v>0</v>
      </c>
    </row>
    <row r="27" spans="1:9" ht="12.75">
      <c r="A27" s="5" t="s">
        <v>71</v>
      </c>
      <c r="B27" s="9">
        <v>912</v>
      </c>
      <c r="C27" s="5" t="s">
        <v>60</v>
      </c>
      <c r="D27" s="5" t="s">
        <v>72</v>
      </c>
      <c r="E27" s="5" t="s">
        <v>58</v>
      </c>
      <c r="F27" s="5" t="s">
        <v>58</v>
      </c>
      <c r="G27" s="6">
        <f>SUM(G28)</f>
        <v>34.599999999999994</v>
      </c>
      <c r="H27" s="6">
        <f aca="true" t="shared" si="2" ref="H27:I29">SUM(H28)</f>
        <v>34.599999999999994</v>
      </c>
      <c r="I27" s="6">
        <f t="shared" si="2"/>
        <v>0</v>
      </c>
    </row>
    <row r="28" spans="1:9" ht="12.75">
      <c r="A28" s="5" t="s">
        <v>71</v>
      </c>
      <c r="B28" s="9">
        <v>912</v>
      </c>
      <c r="C28" s="5" t="s">
        <v>60</v>
      </c>
      <c r="D28" s="5" t="s">
        <v>72</v>
      </c>
      <c r="E28" s="5" t="s">
        <v>73</v>
      </c>
      <c r="F28" s="5" t="s">
        <v>58</v>
      </c>
      <c r="G28" s="6">
        <f>SUM(G29)</f>
        <v>34.599999999999994</v>
      </c>
      <c r="H28" s="6">
        <f t="shared" si="2"/>
        <v>34.599999999999994</v>
      </c>
      <c r="I28" s="6">
        <f t="shared" si="2"/>
        <v>0</v>
      </c>
    </row>
    <row r="29" spans="1:9" ht="12.75">
      <c r="A29" s="8" t="s">
        <v>38</v>
      </c>
      <c r="B29" s="9">
        <v>912</v>
      </c>
      <c r="C29" s="5" t="s">
        <v>60</v>
      </c>
      <c r="D29" s="5" t="s">
        <v>72</v>
      </c>
      <c r="E29" s="7" t="s">
        <v>39</v>
      </c>
      <c r="F29" s="7" t="s">
        <v>58</v>
      </c>
      <c r="G29" s="6">
        <f>SUM(G30)</f>
        <v>34.599999999999994</v>
      </c>
      <c r="H29" s="6">
        <f t="shared" si="2"/>
        <v>34.599999999999994</v>
      </c>
      <c r="I29" s="6">
        <f t="shared" si="2"/>
        <v>0</v>
      </c>
    </row>
    <row r="30" spans="1:9" ht="12.75">
      <c r="A30" s="5" t="s">
        <v>69</v>
      </c>
      <c r="B30" s="9">
        <v>912</v>
      </c>
      <c r="C30" s="5" t="s">
        <v>60</v>
      </c>
      <c r="D30" s="5" t="s">
        <v>72</v>
      </c>
      <c r="E30" s="7" t="s">
        <v>39</v>
      </c>
      <c r="F30" s="7" t="s">
        <v>70</v>
      </c>
      <c r="G30" s="20">
        <f>H30+I30</f>
        <v>34.599999999999994</v>
      </c>
      <c r="H30" s="20">
        <f>42.3-5.7-2</f>
        <v>34.599999999999994</v>
      </c>
      <c r="I30" s="20">
        <v>0</v>
      </c>
    </row>
    <row r="31" spans="1:9" ht="12.75">
      <c r="A31" s="5" t="s">
        <v>119</v>
      </c>
      <c r="B31" s="9">
        <v>912</v>
      </c>
      <c r="C31" s="5" t="s">
        <v>60</v>
      </c>
      <c r="D31" s="7" t="s">
        <v>120</v>
      </c>
      <c r="E31" s="5" t="s">
        <v>58</v>
      </c>
      <c r="F31" s="5" t="s">
        <v>58</v>
      </c>
      <c r="G31" s="6">
        <f>SUM(G32)</f>
        <v>89.7</v>
      </c>
      <c r="H31" s="6">
        <f aca="true" t="shared" si="3" ref="H31:I33">SUM(H32)</f>
        <v>89.7</v>
      </c>
      <c r="I31" s="6">
        <f t="shared" si="3"/>
        <v>0</v>
      </c>
    </row>
    <row r="32" spans="1:9" ht="38.25">
      <c r="A32" s="5" t="s">
        <v>121</v>
      </c>
      <c r="B32" s="9">
        <v>912</v>
      </c>
      <c r="C32" s="5" t="s">
        <v>60</v>
      </c>
      <c r="D32" s="7" t="s">
        <v>120</v>
      </c>
      <c r="E32" s="7" t="s">
        <v>122</v>
      </c>
      <c r="F32" s="5" t="s">
        <v>58</v>
      </c>
      <c r="G32" s="6">
        <f>SUM(G33)</f>
        <v>89.7</v>
      </c>
      <c r="H32" s="6">
        <f t="shared" si="3"/>
        <v>89.7</v>
      </c>
      <c r="I32" s="6">
        <f t="shared" si="3"/>
        <v>0</v>
      </c>
    </row>
    <row r="33" spans="1:9" ht="12.75">
      <c r="A33" s="21" t="s">
        <v>123</v>
      </c>
      <c r="B33" s="9">
        <v>912</v>
      </c>
      <c r="C33" s="5" t="s">
        <v>60</v>
      </c>
      <c r="D33" s="7" t="s">
        <v>120</v>
      </c>
      <c r="E33" s="7" t="s">
        <v>124</v>
      </c>
      <c r="F33" s="7" t="s">
        <v>58</v>
      </c>
      <c r="G33" s="6">
        <f>SUM(G34)</f>
        <v>89.7</v>
      </c>
      <c r="H33" s="6">
        <f t="shared" si="3"/>
        <v>89.7</v>
      </c>
      <c r="I33" s="6">
        <f t="shared" si="3"/>
        <v>0</v>
      </c>
    </row>
    <row r="34" spans="1:9" ht="25.5">
      <c r="A34" s="5" t="s">
        <v>31</v>
      </c>
      <c r="B34" s="9">
        <v>912</v>
      </c>
      <c r="C34" s="5" t="s">
        <v>60</v>
      </c>
      <c r="D34" s="7" t="s">
        <v>120</v>
      </c>
      <c r="E34" s="7" t="s">
        <v>124</v>
      </c>
      <c r="F34" s="7" t="s">
        <v>34</v>
      </c>
      <c r="G34" s="20">
        <f>H34+I34</f>
        <v>89.7</v>
      </c>
      <c r="H34" s="20">
        <f>84+5.7</f>
        <v>89.7</v>
      </c>
      <c r="I34" s="20">
        <v>0</v>
      </c>
    </row>
    <row r="35" spans="1:9" ht="12.75">
      <c r="A35" s="8" t="s">
        <v>46</v>
      </c>
      <c r="B35" s="9">
        <v>912</v>
      </c>
      <c r="C35" s="7" t="s">
        <v>47</v>
      </c>
      <c r="D35" s="7" t="s">
        <v>47</v>
      </c>
      <c r="E35" s="7"/>
      <c r="F35" s="7"/>
      <c r="G35" s="6">
        <f>SUM(G36)</f>
        <v>52.7</v>
      </c>
      <c r="H35" s="6">
        <f aca="true" t="shared" si="4" ref="H35:I38">SUM(H36)</f>
        <v>0</v>
      </c>
      <c r="I35" s="6">
        <f t="shared" si="4"/>
        <v>52.7</v>
      </c>
    </row>
    <row r="36" spans="1:9" ht="12.75">
      <c r="A36" s="8" t="s">
        <v>84</v>
      </c>
      <c r="B36" s="9">
        <v>912</v>
      </c>
      <c r="C36" s="7" t="s">
        <v>47</v>
      </c>
      <c r="D36" s="7" t="s">
        <v>85</v>
      </c>
      <c r="E36" s="7"/>
      <c r="F36" s="7"/>
      <c r="G36" s="6">
        <f>SUM(G37)</f>
        <v>52.7</v>
      </c>
      <c r="H36" s="6">
        <f t="shared" si="4"/>
        <v>0</v>
      </c>
      <c r="I36" s="6">
        <f t="shared" si="4"/>
        <v>52.7</v>
      </c>
    </row>
    <row r="37" spans="1:9" ht="25.5">
      <c r="A37" s="3" t="s">
        <v>87</v>
      </c>
      <c r="B37" s="9">
        <v>912</v>
      </c>
      <c r="C37" s="7" t="s">
        <v>47</v>
      </c>
      <c r="D37" s="7" t="s">
        <v>85</v>
      </c>
      <c r="E37" s="7" t="s">
        <v>20</v>
      </c>
      <c r="F37" s="7"/>
      <c r="G37" s="6">
        <f>SUM(G38)</f>
        <v>52.7</v>
      </c>
      <c r="H37" s="6">
        <f t="shared" si="4"/>
        <v>0</v>
      </c>
      <c r="I37" s="6">
        <f t="shared" si="4"/>
        <v>52.7</v>
      </c>
    </row>
    <row r="38" spans="1:9" ht="38.25">
      <c r="A38" s="3" t="s">
        <v>86</v>
      </c>
      <c r="B38" s="9">
        <v>912</v>
      </c>
      <c r="C38" s="7" t="s">
        <v>47</v>
      </c>
      <c r="D38" s="7" t="s">
        <v>85</v>
      </c>
      <c r="E38" s="7" t="s">
        <v>53</v>
      </c>
      <c r="F38" s="7"/>
      <c r="G38" s="6">
        <f>SUM(G39)</f>
        <v>52.7</v>
      </c>
      <c r="H38" s="6">
        <f t="shared" si="4"/>
        <v>0</v>
      </c>
      <c r="I38" s="6">
        <f t="shared" si="4"/>
        <v>52.7</v>
      </c>
    </row>
    <row r="39" spans="1:9" ht="25.5">
      <c r="A39" s="5" t="s">
        <v>31</v>
      </c>
      <c r="B39" s="9">
        <v>912</v>
      </c>
      <c r="C39" s="7" t="s">
        <v>47</v>
      </c>
      <c r="D39" s="7" t="s">
        <v>85</v>
      </c>
      <c r="E39" s="7" t="s">
        <v>53</v>
      </c>
      <c r="F39" s="7" t="s">
        <v>34</v>
      </c>
      <c r="G39" s="20">
        <v>52.7</v>
      </c>
      <c r="H39" s="20">
        <v>0</v>
      </c>
      <c r="I39" s="20">
        <v>52.7</v>
      </c>
    </row>
    <row r="40" spans="1:9" ht="25.5">
      <c r="A40" s="3" t="s">
        <v>88</v>
      </c>
      <c r="B40" s="9">
        <v>912</v>
      </c>
      <c r="C40" s="7" t="s">
        <v>48</v>
      </c>
      <c r="D40" s="7" t="s">
        <v>48</v>
      </c>
      <c r="E40" s="7"/>
      <c r="F40" s="7"/>
      <c r="G40" s="6">
        <f>SUM(G41)</f>
        <v>13.4</v>
      </c>
      <c r="H40" s="6">
        <f aca="true" t="shared" si="5" ref="H40:I43">SUM(H41)</f>
        <v>13.4</v>
      </c>
      <c r="I40" s="6">
        <f t="shared" si="5"/>
        <v>0</v>
      </c>
    </row>
    <row r="41" spans="1:9" ht="41.25" customHeight="1">
      <c r="A41" s="3" t="s">
        <v>89</v>
      </c>
      <c r="B41" s="9">
        <v>912</v>
      </c>
      <c r="C41" s="7" t="s">
        <v>48</v>
      </c>
      <c r="D41" s="7" t="s">
        <v>50</v>
      </c>
      <c r="E41" s="7"/>
      <c r="F41" s="7"/>
      <c r="G41" s="6">
        <f>SUM(G42)</f>
        <v>13.4</v>
      </c>
      <c r="H41" s="6">
        <f t="shared" si="5"/>
        <v>13.4</v>
      </c>
      <c r="I41" s="6">
        <f t="shared" si="5"/>
        <v>0</v>
      </c>
    </row>
    <row r="42" spans="1:9" ht="38.25">
      <c r="A42" s="3" t="s">
        <v>90</v>
      </c>
      <c r="B42" s="9">
        <v>912</v>
      </c>
      <c r="C42" s="7" t="s">
        <v>48</v>
      </c>
      <c r="D42" s="7" t="s">
        <v>50</v>
      </c>
      <c r="E42" s="7" t="s">
        <v>51</v>
      </c>
      <c r="F42" s="7"/>
      <c r="G42" s="6">
        <f>SUM(G43)</f>
        <v>13.4</v>
      </c>
      <c r="H42" s="6">
        <f t="shared" si="5"/>
        <v>13.4</v>
      </c>
      <c r="I42" s="6">
        <f t="shared" si="5"/>
        <v>0</v>
      </c>
    </row>
    <row r="43" spans="1:9" ht="51">
      <c r="A43" s="3" t="s">
        <v>91</v>
      </c>
      <c r="B43" s="9">
        <v>912</v>
      </c>
      <c r="C43" s="7" t="s">
        <v>48</v>
      </c>
      <c r="D43" s="7" t="s">
        <v>50</v>
      </c>
      <c r="E43" s="7" t="s">
        <v>52</v>
      </c>
      <c r="F43" s="7"/>
      <c r="G43" s="6">
        <f>SUM(G44)</f>
        <v>13.4</v>
      </c>
      <c r="H43" s="6">
        <f t="shared" si="5"/>
        <v>13.4</v>
      </c>
      <c r="I43" s="6">
        <f t="shared" si="5"/>
        <v>0</v>
      </c>
    </row>
    <row r="44" spans="1:9" ht="38.25">
      <c r="A44" s="3" t="s">
        <v>92</v>
      </c>
      <c r="B44" s="9">
        <v>912</v>
      </c>
      <c r="C44" s="7" t="s">
        <v>48</v>
      </c>
      <c r="D44" s="7" t="s">
        <v>50</v>
      </c>
      <c r="E44" s="7" t="s">
        <v>52</v>
      </c>
      <c r="F44" s="7" t="s">
        <v>49</v>
      </c>
      <c r="G44" s="20">
        <v>13.4</v>
      </c>
      <c r="H44" s="20">
        <v>13.4</v>
      </c>
      <c r="I44" s="20">
        <v>0</v>
      </c>
    </row>
    <row r="45" spans="1:9" ht="12.75">
      <c r="A45" s="8" t="s">
        <v>14</v>
      </c>
      <c r="B45" s="9">
        <v>912</v>
      </c>
      <c r="C45" s="7" t="s">
        <v>15</v>
      </c>
      <c r="D45" s="7" t="s">
        <v>15</v>
      </c>
      <c r="E45" s="7"/>
      <c r="F45" s="7"/>
      <c r="G45" s="6">
        <f>SUM(G46+G52+G60)</f>
        <v>1965.2999999999997</v>
      </c>
      <c r="H45" s="6">
        <f>SUM(H46+H52+H60)</f>
        <v>1965.2999999999997</v>
      </c>
      <c r="I45" s="6">
        <f>SUM(I46+I52+I60)</f>
        <v>0</v>
      </c>
    </row>
    <row r="46" spans="1:9" ht="12.75">
      <c r="A46" s="8" t="s">
        <v>94</v>
      </c>
      <c r="B46" s="9">
        <v>912</v>
      </c>
      <c r="C46" s="7" t="s">
        <v>15</v>
      </c>
      <c r="D46" s="7" t="s">
        <v>93</v>
      </c>
      <c r="E46" s="7"/>
      <c r="F46" s="7"/>
      <c r="G46" s="6">
        <f>SUM(G48)</f>
        <v>57.6</v>
      </c>
      <c r="H46" s="6">
        <f>SUM(H48)</f>
        <v>57.6</v>
      </c>
      <c r="I46" s="6">
        <f>SUM(I48)</f>
        <v>0</v>
      </c>
    </row>
    <row r="47" spans="1:9" ht="12.75">
      <c r="A47" s="21" t="s">
        <v>125</v>
      </c>
      <c r="B47" s="9">
        <v>912</v>
      </c>
      <c r="C47" s="7" t="s">
        <v>15</v>
      </c>
      <c r="D47" s="7" t="s">
        <v>93</v>
      </c>
      <c r="E47" s="7" t="s">
        <v>126</v>
      </c>
      <c r="F47" s="7"/>
      <c r="G47" s="6">
        <f aca="true" t="shared" si="6" ref="G47:I48">SUM(G48)</f>
        <v>57.6</v>
      </c>
      <c r="H47" s="6">
        <f t="shared" si="6"/>
        <v>57.6</v>
      </c>
      <c r="I47" s="6">
        <f t="shared" si="6"/>
        <v>0</v>
      </c>
    </row>
    <row r="48" spans="1:9" ht="12.75">
      <c r="A48" s="21" t="s">
        <v>127</v>
      </c>
      <c r="B48" s="9">
        <v>912</v>
      </c>
      <c r="C48" s="7" t="s">
        <v>15</v>
      </c>
      <c r="D48" s="7" t="s">
        <v>93</v>
      </c>
      <c r="E48" s="7" t="s">
        <v>128</v>
      </c>
      <c r="F48" s="7"/>
      <c r="G48" s="6">
        <f t="shared" si="6"/>
        <v>57.6</v>
      </c>
      <c r="H48" s="6">
        <f t="shared" si="6"/>
        <v>57.6</v>
      </c>
      <c r="I48" s="6">
        <f t="shared" si="6"/>
        <v>0</v>
      </c>
    </row>
    <row r="49" spans="1:9" ht="25.5">
      <c r="A49" s="5" t="s">
        <v>31</v>
      </c>
      <c r="B49" s="9">
        <v>912</v>
      </c>
      <c r="C49" s="7" t="s">
        <v>15</v>
      </c>
      <c r="D49" s="7" t="s">
        <v>93</v>
      </c>
      <c r="E49" s="7" t="s">
        <v>128</v>
      </c>
      <c r="F49" s="7" t="s">
        <v>34</v>
      </c>
      <c r="G49" s="6">
        <v>57.6</v>
      </c>
      <c r="H49" s="6">
        <v>57.6</v>
      </c>
      <c r="I49" s="6">
        <v>0</v>
      </c>
    </row>
    <row r="50" spans="1:9" ht="25.5">
      <c r="A50" s="3" t="s">
        <v>96</v>
      </c>
      <c r="B50" s="9">
        <v>912</v>
      </c>
      <c r="C50" s="7" t="s">
        <v>15</v>
      </c>
      <c r="D50" s="7" t="s">
        <v>93</v>
      </c>
      <c r="E50" s="7" t="s">
        <v>95</v>
      </c>
      <c r="F50" s="7"/>
      <c r="G50" s="6"/>
      <c r="H50" s="6"/>
      <c r="I50" s="6"/>
    </row>
    <row r="51" spans="1:9" ht="25.5">
      <c r="A51" s="5" t="s">
        <v>31</v>
      </c>
      <c r="B51" s="9">
        <v>912</v>
      </c>
      <c r="C51" s="7" t="s">
        <v>15</v>
      </c>
      <c r="D51" s="7" t="s">
        <v>93</v>
      </c>
      <c r="E51" s="7" t="s">
        <v>95</v>
      </c>
      <c r="F51" s="7" t="s">
        <v>34</v>
      </c>
      <c r="G51" s="6">
        <f>6!G51</f>
        <v>0</v>
      </c>
      <c r="H51" s="6"/>
      <c r="I51" s="6"/>
    </row>
    <row r="52" spans="1:9" ht="12.75">
      <c r="A52" s="8" t="s">
        <v>16</v>
      </c>
      <c r="B52" s="9">
        <v>912</v>
      </c>
      <c r="C52" s="7" t="s">
        <v>15</v>
      </c>
      <c r="D52" s="7" t="s">
        <v>17</v>
      </c>
      <c r="E52" s="7"/>
      <c r="F52" s="7"/>
      <c r="G52" s="6">
        <f>SUM(G53)</f>
        <v>1424.1</v>
      </c>
      <c r="H52" s="6">
        <f>SUM(H53)</f>
        <v>1424.1</v>
      </c>
      <c r="I52" s="6">
        <f>SUM(I53)</f>
        <v>0</v>
      </c>
    </row>
    <row r="53" spans="1:9" ht="12.75">
      <c r="A53" s="8" t="s">
        <v>97</v>
      </c>
      <c r="B53" s="9">
        <v>912</v>
      </c>
      <c r="C53" s="7" t="s">
        <v>15</v>
      </c>
      <c r="D53" s="7" t="s">
        <v>17</v>
      </c>
      <c r="E53" s="7" t="s">
        <v>18</v>
      </c>
      <c r="F53" s="7"/>
      <c r="G53" s="6">
        <f>SUM(G54+G56+G58)</f>
        <v>1424.1</v>
      </c>
      <c r="H53" s="6">
        <f>SUM(H54+H56+H58)</f>
        <v>1424.1</v>
      </c>
      <c r="I53" s="6">
        <f>SUM(I54+I56+I58)</f>
        <v>0</v>
      </c>
    </row>
    <row r="54" spans="1:9" ht="63.75">
      <c r="A54" s="3" t="s">
        <v>98</v>
      </c>
      <c r="B54" s="9">
        <v>912</v>
      </c>
      <c r="C54" s="7" t="s">
        <v>15</v>
      </c>
      <c r="D54" s="7" t="s">
        <v>17</v>
      </c>
      <c r="E54" s="7" t="s">
        <v>99</v>
      </c>
      <c r="F54" s="7"/>
      <c r="G54" s="6">
        <f>SUM(G55)</f>
        <v>1304.1</v>
      </c>
      <c r="H54" s="6">
        <f>SUM(H55)</f>
        <v>1304.1</v>
      </c>
      <c r="I54" s="6">
        <f>SUM(I55)</f>
        <v>0</v>
      </c>
    </row>
    <row r="55" spans="1:9" ht="12.75">
      <c r="A55" s="8" t="s">
        <v>78</v>
      </c>
      <c r="B55" s="9">
        <v>912</v>
      </c>
      <c r="C55" s="7" t="s">
        <v>15</v>
      </c>
      <c r="D55" s="7" t="s">
        <v>17</v>
      </c>
      <c r="E55" s="7" t="s">
        <v>99</v>
      </c>
      <c r="F55" s="7" t="s">
        <v>79</v>
      </c>
      <c r="G55" s="6">
        <v>1304.1</v>
      </c>
      <c r="H55" s="6">
        <v>1304.1</v>
      </c>
      <c r="I55" s="6">
        <v>0</v>
      </c>
    </row>
    <row r="56" spans="1:9" ht="25.5">
      <c r="A56" s="3" t="s">
        <v>100</v>
      </c>
      <c r="B56" s="9">
        <v>912</v>
      </c>
      <c r="C56" s="7" t="s">
        <v>15</v>
      </c>
      <c r="D56" s="7" t="s">
        <v>17</v>
      </c>
      <c r="E56" s="7" t="s">
        <v>19</v>
      </c>
      <c r="F56" s="7"/>
      <c r="G56" s="6">
        <f>SUM(G57)</f>
        <v>120</v>
      </c>
      <c r="H56" s="6">
        <f>SUM(H57)</f>
        <v>120</v>
      </c>
      <c r="I56" s="6">
        <f>SUM(I57)</f>
        <v>0</v>
      </c>
    </row>
    <row r="57" spans="1:9" ht="25.5">
      <c r="A57" s="5" t="s">
        <v>31</v>
      </c>
      <c r="B57" s="9">
        <v>912</v>
      </c>
      <c r="C57" s="7" t="s">
        <v>15</v>
      </c>
      <c r="D57" s="7" t="s">
        <v>17</v>
      </c>
      <c r="E57" s="7" t="s">
        <v>19</v>
      </c>
      <c r="F57" s="7" t="s">
        <v>34</v>
      </c>
      <c r="G57" s="6">
        <v>120</v>
      </c>
      <c r="H57" s="6">
        <v>120</v>
      </c>
      <c r="I57" s="6">
        <v>0</v>
      </c>
    </row>
    <row r="58" spans="1:9" ht="25.5">
      <c r="A58" s="3" t="s">
        <v>96</v>
      </c>
      <c r="B58" s="9">
        <v>912</v>
      </c>
      <c r="C58" s="7" t="s">
        <v>15</v>
      </c>
      <c r="D58" s="7" t="s">
        <v>17</v>
      </c>
      <c r="E58" s="7" t="s">
        <v>95</v>
      </c>
      <c r="F58" s="7"/>
      <c r="G58" s="6"/>
      <c r="H58" s="6"/>
      <c r="I58" s="6"/>
    </row>
    <row r="59" spans="1:9" ht="12.75">
      <c r="A59" s="8" t="s">
        <v>80</v>
      </c>
      <c r="B59" s="9">
        <v>912</v>
      </c>
      <c r="C59" s="7" t="s">
        <v>15</v>
      </c>
      <c r="D59" s="7" t="s">
        <v>17</v>
      </c>
      <c r="E59" s="7" t="s">
        <v>95</v>
      </c>
      <c r="F59" s="7" t="s">
        <v>81</v>
      </c>
      <c r="G59" s="6">
        <f>6!G59</f>
        <v>0</v>
      </c>
      <c r="H59" s="6"/>
      <c r="I59" s="6"/>
    </row>
    <row r="60" spans="1:9" ht="12.75">
      <c r="A60" s="8" t="s">
        <v>102</v>
      </c>
      <c r="B60" s="9">
        <v>912</v>
      </c>
      <c r="C60" s="7" t="s">
        <v>15</v>
      </c>
      <c r="D60" s="7" t="s">
        <v>101</v>
      </c>
      <c r="E60" s="7"/>
      <c r="F60" s="7"/>
      <c r="G60" s="6">
        <f>SUM(G61)</f>
        <v>483.6</v>
      </c>
      <c r="H60" s="6">
        <f>SUM(H61)</f>
        <v>483.6</v>
      </c>
      <c r="I60" s="6">
        <f>SUM(I61)</f>
        <v>0</v>
      </c>
    </row>
    <row r="61" spans="1:9" ht="12.75">
      <c r="A61" s="8" t="s">
        <v>102</v>
      </c>
      <c r="B61" s="9">
        <v>912</v>
      </c>
      <c r="C61" s="7" t="s">
        <v>15</v>
      </c>
      <c r="D61" s="7" t="s">
        <v>101</v>
      </c>
      <c r="E61" s="7" t="s">
        <v>103</v>
      </c>
      <c r="F61" s="7"/>
      <c r="G61" s="6">
        <f>SUM(G62+G66+G64+G68)</f>
        <v>483.6</v>
      </c>
      <c r="H61" s="6">
        <f>SUM(H62+H66+H64+H68)</f>
        <v>483.6</v>
      </c>
      <c r="I61" s="6">
        <f>SUM(I62+I66+I64+I68)</f>
        <v>0</v>
      </c>
    </row>
    <row r="62" spans="1:9" ht="12.75">
      <c r="A62" s="8" t="s">
        <v>104</v>
      </c>
      <c r="B62" s="9">
        <v>912</v>
      </c>
      <c r="C62" s="7" t="s">
        <v>15</v>
      </c>
      <c r="D62" s="7" t="s">
        <v>101</v>
      </c>
      <c r="E62" s="7" t="s">
        <v>105</v>
      </c>
      <c r="F62" s="7"/>
      <c r="G62" s="6">
        <f>SUM(G63)</f>
        <v>128.1</v>
      </c>
      <c r="H62" s="6">
        <f>SUM(H63)</f>
        <v>128.1</v>
      </c>
      <c r="I62" s="6">
        <f>SUM(I63)</f>
        <v>0</v>
      </c>
    </row>
    <row r="63" spans="1:9" ht="25.5">
      <c r="A63" s="5" t="s">
        <v>31</v>
      </c>
      <c r="B63" s="9">
        <v>912</v>
      </c>
      <c r="C63" s="7" t="s">
        <v>15</v>
      </c>
      <c r="D63" s="7" t="s">
        <v>101</v>
      </c>
      <c r="E63" s="7" t="s">
        <v>105</v>
      </c>
      <c r="F63" s="7" t="s">
        <v>34</v>
      </c>
      <c r="G63" s="20">
        <v>128.1</v>
      </c>
      <c r="H63" s="20">
        <v>128.1</v>
      </c>
      <c r="I63" s="20">
        <v>0</v>
      </c>
    </row>
    <row r="64" spans="1:9" ht="51">
      <c r="A64" s="3" t="s">
        <v>0</v>
      </c>
      <c r="B64" s="9">
        <v>912</v>
      </c>
      <c r="C64" s="7" t="s">
        <v>15</v>
      </c>
      <c r="D64" s="7" t="s">
        <v>101</v>
      </c>
      <c r="E64" s="7" t="s">
        <v>106</v>
      </c>
      <c r="F64" s="7"/>
      <c r="G64" s="6">
        <f>SUM(G65)</f>
        <v>126</v>
      </c>
      <c r="H64" s="6">
        <f>SUM(H65)</f>
        <v>126</v>
      </c>
      <c r="I64" s="6">
        <f>SUM(I65)</f>
        <v>0</v>
      </c>
    </row>
    <row r="65" spans="1:9" ht="25.5">
      <c r="A65" s="5" t="s">
        <v>31</v>
      </c>
      <c r="B65" s="9">
        <v>912</v>
      </c>
      <c r="C65" s="7" t="s">
        <v>15</v>
      </c>
      <c r="D65" s="7" t="s">
        <v>101</v>
      </c>
      <c r="E65" s="7" t="s">
        <v>106</v>
      </c>
      <c r="F65" s="7" t="s">
        <v>34</v>
      </c>
      <c r="G65" s="6">
        <f>H65+I65</f>
        <v>126</v>
      </c>
      <c r="H65" s="6">
        <f>56+70</f>
        <v>126</v>
      </c>
      <c r="I65" s="6">
        <v>0</v>
      </c>
    </row>
    <row r="66" spans="1:9" ht="12.75">
      <c r="A66" s="21" t="s">
        <v>111</v>
      </c>
      <c r="B66" s="9">
        <v>912</v>
      </c>
      <c r="C66" s="7" t="s">
        <v>15</v>
      </c>
      <c r="D66" s="7" t="s">
        <v>101</v>
      </c>
      <c r="E66" s="7" t="s">
        <v>112</v>
      </c>
      <c r="F66" s="7"/>
      <c r="G66" s="6">
        <f>SUM(G67)</f>
        <v>6.6</v>
      </c>
      <c r="H66" s="6">
        <f>SUM(H67)</f>
        <v>6.6</v>
      </c>
      <c r="I66" s="6">
        <f>SUM(I67)</f>
        <v>0</v>
      </c>
    </row>
    <row r="67" spans="1:9" ht="25.5">
      <c r="A67" s="5" t="s">
        <v>31</v>
      </c>
      <c r="B67" s="9">
        <v>912</v>
      </c>
      <c r="C67" s="7" t="s">
        <v>15</v>
      </c>
      <c r="D67" s="7" t="s">
        <v>101</v>
      </c>
      <c r="E67" s="7" t="s">
        <v>112</v>
      </c>
      <c r="F67" s="7" t="s">
        <v>34</v>
      </c>
      <c r="G67" s="6">
        <v>6.6</v>
      </c>
      <c r="H67" s="6">
        <v>6.6</v>
      </c>
      <c r="I67" s="6">
        <v>0</v>
      </c>
    </row>
    <row r="68" spans="1:9" ht="25.5">
      <c r="A68" s="3" t="s">
        <v>2</v>
      </c>
      <c r="B68" s="9">
        <v>912</v>
      </c>
      <c r="C68" s="7" t="s">
        <v>15</v>
      </c>
      <c r="D68" s="7" t="s">
        <v>101</v>
      </c>
      <c r="E68" s="7" t="s">
        <v>1</v>
      </c>
      <c r="F68" s="7"/>
      <c r="G68" s="6">
        <f>SUM(G69)</f>
        <v>222.90000000000003</v>
      </c>
      <c r="H68" s="6">
        <f>SUM(H69)</f>
        <v>222.90000000000003</v>
      </c>
      <c r="I68" s="6">
        <f>SUM(I69)</f>
        <v>0</v>
      </c>
    </row>
    <row r="69" spans="1:9" ht="25.5">
      <c r="A69" s="5" t="s">
        <v>31</v>
      </c>
      <c r="B69" s="9">
        <v>912</v>
      </c>
      <c r="C69" s="7" t="s">
        <v>15</v>
      </c>
      <c r="D69" s="7" t="s">
        <v>101</v>
      </c>
      <c r="E69" s="7" t="s">
        <v>1</v>
      </c>
      <c r="F69" s="7" t="s">
        <v>34</v>
      </c>
      <c r="G69" s="6">
        <f>H69+I69</f>
        <v>222.90000000000003</v>
      </c>
      <c r="H69" s="6">
        <f>42.4+212.8-32.3</f>
        <v>222.90000000000003</v>
      </c>
      <c r="I69" s="6">
        <v>0</v>
      </c>
    </row>
    <row r="70" spans="1:9" ht="24" customHeight="1">
      <c r="A70" s="22" t="s">
        <v>113</v>
      </c>
      <c r="B70" s="9">
        <v>912</v>
      </c>
      <c r="C70" s="7" t="s">
        <v>114</v>
      </c>
      <c r="D70" s="7"/>
      <c r="E70" s="7"/>
      <c r="F70" s="7"/>
      <c r="G70" s="6">
        <f>SUM(G71)</f>
        <v>16.4</v>
      </c>
      <c r="H70" s="6">
        <f aca="true" t="shared" si="7" ref="H70:I73">SUM(H71)</f>
        <v>16.4</v>
      </c>
      <c r="I70" s="6">
        <f t="shared" si="7"/>
        <v>0</v>
      </c>
    </row>
    <row r="71" spans="1:9" ht="13.5" customHeight="1">
      <c r="A71" s="23" t="s">
        <v>115</v>
      </c>
      <c r="B71" s="9">
        <v>912</v>
      </c>
      <c r="C71" s="7" t="s">
        <v>114</v>
      </c>
      <c r="D71" s="7" t="s">
        <v>116</v>
      </c>
      <c r="E71" s="7"/>
      <c r="F71" s="7"/>
      <c r="G71" s="6">
        <f>SUM(G72)</f>
        <v>16.4</v>
      </c>
      <c r="H71" s="6">
        <f t="shared" si="7"/>
        <v>16.4</v>
      </c>
      <c r="I71" s="6">
        <f t="shared" si="7"/>
        <v>0</v>
      </c>
    </row>
    <row r="72" spans="1:9" ht="24.75" customHeight="1">
      <c r="A72" s="24" t="s">
        <v>117</v>
      </c>
      <c r="B72" s="9">
        <v>912</v>
      </c>
      <c r="C72" s="7" t="s">
        <v>114</v>
      </c>
      <c r="D72" s="7" t="s">
        <v>116</v>
      </c>
      <c r="E72" s="28" t="s">
        <v>131</v>
      </c>
      <c r="F72" s="7"/>
      <c r="G72" s="6">
        <f>SUM(G73)</f>
        <v>16.4</v>
      </c>
      <c r="H72" s="6">
        <f t="shared" si="7"/>
        <v>16.4</v>
      </c>
      <c r="I72" s="6">
        <f t="shared" si="7"/>
        <v>0</v>
      </c>
    </row>
    <row r="73" spans="1:9" ht="12.75">
      <c r="A73" s="23" t="s">
        <v>118</v>
      </c>
      <c r="B73" s="9">
        <v>912</v>
      </c>
      <c r="C73" s="7" t="s">
        <v>114</v>
      </c>
      <c r="D73" s="7" t="s">
        <v>116</v>
      </c>
      <c r="E73" s="28" t="s">
        <v>131</v>
      </c>
      <c r="F73" s="7"/>
      <c r="G73" s="6">
        <f>SUM(G74)</f>
        <v>16.4</v>
      </c>
      <c r="H73" s="6">
        <f t="shared" si="7"/>
        <v>16.4</v>
      </c>
      <c r="I73" s="6">
        <f t="shared" si="7"/>
        <v>0</v>
      </c>
    </row>
    <row r="74" spans="1:9" ht="25.5">
      <c r="A74" s="5" t="s">
        <v>31</v>
      </c>
      <c r="B74" s="9">
        <v>912</v>
      </c>
      <c r="C74" s="7" t="s">
        <v>114</v>
      </c>
      <c r="D74" s="7" t="s">
        <v>116</v>
      </c>
      <c r="E74" s="28" t="s">
        <v>131</v>
      </c>
      <c r="F74" s="7" t="s">
        <v>34</v>
      </c>
      <c r="G74" s="6">
        <v>16.4</v>
      </c>
      <c r="H74" s="6">
        <v>16.4</v>
      </c>
      <c r="I74" s="6">
        <v>0</v>
      </c>
    </row>
    <row r="75" spans="1:9" ht="25.5">
      <c r="A75" s="5" t="s">
        <v>54</v>
      </c>
      <c r="B75" s="9">
        <v>912</v>
      </c>
      <c r="C75" s="5" t="s">
        <v>21</v>
      </c>
      <c r="D75" s="5" t="s">
        <v>21</v>
      </c>
      <c r="E75" s="5"/>
      <c r="F75" s="5" t="s">
        <v>58</v>
      </c>
      <c r="G75" s="6">
        <f>SUM(G76+G82)</f>
        <v>1702.22</v>
      </c>
      <c r="H75" s="6">
        <f>SUM(H76+H82)</f>
        <v>1689.52</v>
      </c>
      <c r="I75" s="6">
        <f>SUM(I76+I82)</f>
        <v>12.7</v>
      </c>
    </row>
    <row r="76" spans="1:9" ht="12.75">
      <c r="A76" s="5" t="s">
        <v>43</v>
      </c>
      <c r="B76" s="9">
        <v>912</v>
      </c>
      <c r="C76" s="5" t="s">
        <v>21</v>
      </c>
      <c r="D76" s="5" t="s">
        <v>44</v>
      </c>
      <c r="E76" s="5"/>
      <c r="F76" s="5" t="s">
        <v>58</v>
      </c>
      <c r="G76" s="6">
        <f>H76+I76</f>
        <v>1687.22</v>
      </c>
      <c r="H76" s="6">
        <f>SUM(H77)</f>
        <v>1674.52</v>
      </c>
      <c r="I76" s="6">
        <f>SUM(I80)</f>
        <v>12.7</v>
      </c>
    </row>
    <row r="77" spans="1:9" ht="25.5">
      <c r="A77" s="5" t="s">
        <v>82</v>
      </c>
      <c r="B77" s="9">
        <v>912</v>
      </c>
      <c r="C77" s="5" t="s">
        <v>21</v>
      </c>
      <c r="D77" s="5" t="s">
        <v>44</v>
      </c>
      <c r="E77" s="5">
        <v>4400000</v>
      </c>
      <c r="F77" s="5" t="s">
        <v>58</v>
      </c>
      <c r="G77" s="6">
        <f aca="true" t="shared" si="8" ref="G77:I78">SUM(G78)</f>
        <v>1674.5</v>
      </c>
      <c r="H77" s="6">
        <f t="shared" si="8"/>
        <v>1674.52</v>
      </c>
      <c r="I77" s="6">
        <f t="shared" si="8"/>
        <v>0</v>
      </c>
    </row>
    <row r="78" spans="1:9" ht="25.5">
      <c r="A78" s="5" t="s">
        <v>83</v>
      </c>
      <c r="B78" s="9">
        <v>912</v>
      </c>
      <c r="C78" s="5" t="s">
        <v>21</v>
      </c>
      <c r="D78" s="5" t="s">
        <v>44</v>
      </c>
      <c r="E78" s="5">
        <v>4409900</v>
      </c>
      <c r="F78" s="5" t="s">
        <v>58</v>
      </c>
      <c r="G78" s="6">
        <f t="shared" si="8"/>
        <v>1674.5</v>
      </c>
      <c r="H78" s="6">
        <f t="shared" si="8"/>
        <v>1674.52</v>
      </c>
      <c r="I78" s="6">
        <f t="shared" si="8"/>
        <v>0</v>
      </c>
    </row>
    <row r="79" spans="1:9" ht="25.5">
      <c r="A79" s="5" t="s">
        <v>74</v>
      </c>
      <c r="B79" s="9">
        <v>912</v>
      </c>
      <c r="C79" s="5" t="s">
        <v>21</v>
      </c>
      <c r="D79" s="5" t="s">
        <v>44</v>
      </c>
      <c r="E79" s="5">
        <v>4409900</v>
      </c>
      <c r="F79" s="5" t="s">
        <v>75</v>
      </c>
      <c r="G79" s="6">
        <f>1626.5+23+25</f>
        <v>1674.5</v>
      </c>
      <c r="H79" s="6">
        <f>1626.52+23+25</f>
        <v>1674.52</v>
      </c>
      <c r="I79" s="6">
        <v>0</v>
      </c>
    </row>
    <row r="80" spans="1:9" ht="12.75">
      <c r="A80" s="5" t="s">
        <v>153</v>
      </c>
      <c r="B80" s="9">
        <v>912</v>
      </c>
      <c r="C80" s="7" t="s">
        <v>21</v>
      </c>
      <c r="D80" s="7" t="s">
        <v>44</v>
      </c>
      <c r="E80" s="5">
        <v>4500600</v>
      </c>
      <c r="F80" s="5"/>
      <c r="G80" s="6">
        <v>12.7</v>
      </c>
      <c r="H80" s="6">
        <v>0</v>
      </c>
      <c r="I80" s="6">
        <v>12.7</v>
      </c>
    </row>
    <row r="81" spans="1:9" ht="12.75">
      <c r="A81" s="5" t="s">
        <v>154</v>
      </c>
      <c r="B81" s="9">
        <v>912</v>
      </c>
      <c r="C81" s="7" t="s">
        <v>21</v>
      </c>
      <c r="D81" s="7" t="s">
        <v>44</v>
      </c>
      <c r="E81" s="5">
        <v>4500600</v>
      </c>
      <c r="F81" s="7" t="s">
        <v>75</v>
      </c>
      <c r="G81" s="6">
        <v>12.7</v>
      </c>
      <c r="H81" s="6">
        <v>0</v>
      </c>
      <c r="I81" s="6">
        <v>12.7</v>
      </c>
    </row>
    <row r="82" spans="1:9" ht="38.25">
      <c r="A82" s="5" t="s">
        <v>56</v>
      </c>
      <c r="B82" s="9">
        <v>912</v>
      </c>
      <c r="C82" s="5" t="s">
        <v>21</v>
      </c>
      <c r="D82" s="5" t="s">
        <v>45</v>
      </c>
      <c r="E82" s="5"/>
      <c r="F82" s="5" t="s">
        <v>58</v>
      </c>
      <c r="G82" s="6">
        <f>SUM(G83)</f>
        <v>15</v>
      </c>
      <c r="H82" s="6">
        <f aca="true" t="shared" si="9" ref="H82:I84">SUM(H83)</f>
        <v>15</v>
      </c>
      <c r="I82" s="6">
        <f t="shared" si="9"/>
        <v>0</v>
      </c>
    </row>
    <row r="83" spans="1:9" ht="38.25">
      <c r="A83" s="5" t="s">
        <v>55</v>
      </c>
      <c r="B83" s="9">
        <v>912</v>
      </c>
      <c r="C83" s="5" t="s">
        <v>21</v>
      </c>
      <c r="D83" s="5" t="s">
        <v>45</v>
      </c>
      <c r="E83" s="5">
        <v>4500000</v>
      </c>
      <c r="F83" s="5" t="s">
        <v>58</v>
      </c>
      <c r="G83" s="6">
        <f>SUM(G84)</f>
        <v>15</v>
      </c>
      <c r="H83" s="6">
        <f t="shared" si="9"/>
        <v>15</v>
      </c>
      <c r="I83" s="6">
        <f t="shared" si="9"/>
        <v>0</v>
      </c>
    </row>
    <row r="84" spans="1:9" ht="27.75" customHeight="1">
      <c r="A84" s="3" t="s">
        <v>42</v>
      </c>
      <c r="B84" s="9">
        <v>912</v>
      </c>
      <c r="C84" s="5" t="s">
        <v>21</v>
      </c>
      <c r="D84" s="5" t="s">
        <v>45</v>
      </c>
      <c r="E84" s="5">
        <v>4508500</v>
      </c>
      <c r="F84" s="5" t="s">
        <v>58</v>
      </c>
      <c r="G84" s="6">
        <f>SUM(G85)</f>
        <v>15</v>
      </c>
      <c r="H84" s="6">
        <f t="shared" si="9"/>
        <v>15</v>
      </c>
      <c r="I84" s="6">
        <f t="shared" si="9"/>
        <v>0</v>
      </c>
    </row>
    <row r="85" spans="1:9" ht="25.5">
      <c r="A85" s="5" t="s">
        <v>67</v>
      </c>
      <c r="B85" s="9">
        <v>912</v>
      </c>
      <c r="C85" s="5" t="s">
        <v>21</v>
      </c>
      <c r="D85" s="5" t="s">
        <v>45</v>
      </c>
      <c r="E85" s="5">
        <v>4508500</v>
      </c>
      <c r="F85" s="5" t="s">
        <v>68</v>
      </c>
      <c r="G85" s="6">
        <v>15</v>
      </c>
      <c r="H85" s="6">
        <v>15</v>
      </c>
      <c r="I85" s="6">
        <v>0</v>
      </c>
    </row>
    <row r="86" spans="1:9" ht="25.5">
      <c r="A86" s="5" t="s">
        <v>107</v>
      </c>
      <c r="B86" s="9">
        <v>912</v>
      </c>
      <c r="C86" s="7" t="s">
        <v>3</v>
      </c>
      <c r="D86" s="7" t="s">
        <v>3</v>
      </c>
      <c r="E86" s="16"/>
      <c r="F86" s="16"/>
      <c r="G86" s="6">
        <f>SUM(G87)</f>
        <v>16.2</v>
      </c>
      <c r="H86" s="6">
        <f aca="true" t="shared" si="10" ref="H86:I89">SUM(H87)</f>
        <v>16.2</v>
      </c>
      <c r="I86" s="6">
        <f t="shared" si="10"/>
        <v>0</v>
      </c>
    </row>
    <row r="87" spans="1:9" ht="12.75">
      <c r="A87" s="5" t="s">
        <v>23</v>
      </c>
      <c r="B87" s="9">
        <v>912</v>
      </c>
      <c r="C87" s="7" t="s">
        <v>3</v>
      </c>
      <c r="D87" s="7" t="s">
        <v>24</v>
      </c>
      <c r="E87" s="7"/>
      <c r="F87" s="7"/>
      <c r="G87" s="6">
        <f>SUM(G88)</f>
        <v>16.2</v>
      </c>
      <c r="H87" s="6">
        <f t="shared" si="10"/>
        <v>16.2</v>
      </c>
      <c r="I87" s="6">
        <f t="shared" si="10"/>
        <v>0</v>
      </c>
    </row>
    <row r="88" spans="1:9" ht="25.5">
      <c r="A88" s="5" t="s">
        <v>25</v>
      </c>
      <c r="B88" s="9">
        <v>912</v>
      </c>
      <c r="C88" s="7" t="s">
        <v>3</v>
      </c>
      <c r="D88" s="7" t="s">
        <v>24</v>
      </c>
      <c r="E88" s="7" t="s">
        <v>26</v>
      </c>
      <c r="F88" s="7"/>
      <c r="G88" s="6">
        <f>SUM(G89)</f>
        <v>16.2</v>
      </c>
      <c r="H88" s="6">
        <f t="shared" si="10"/>
        <v>16.2</v>
      </c>
      <c r="I88" s="6">
        <f t="shared" si="10"/>
        <v>0</v>
      </c>
    </row>
    <row r="89" spans="1:9" ht="25.5">
      <c r="A89" s="5" t="s">
        <v>13</v>
      </c>
      <c r="B89" s="9">
        <v>912</v>
      </c>
      <c r="C89" s="7" t="s">
        <v>3</v>
      </c>
      <c r="D89" s="7" t="s">
        <v>24</v>
      </c>
      <c r="E89" s="7" t="s">
        <v>27</v>
      </c>
      <c r="F89" s="7"/>
      <c r="G89" s="6">
        <f>SUM(G90)</f>
        <v>16.2</v>
      </c>
      <c r="H89" s="6">
        <f t="shared" si="10"/>
        <v>16.2</v>
      </c>
      <c r="I89" s="6">
        <f t="shared" si="10"/>
        <v>0</v>
      </c>
    </row>
    <row r="90" spans="1:9" ht="25.5">
      <c r="A90" s="5" t="s">
        <v>31</v>
      </c>
      <c r="B90" s="9">
        <v>912</v>
      </c>
      <c r="C90" s="7" t="s">
        <v>3</v>
      </c>
      <c r="D90" s="7" t="s">
        <v>24</v>
      </c>
      <c r="E90" s="7" t="s">
        <v>27</v>
      </c>
      <c r="F90" s="7" t="s">
        <v>34</v>
      </c>
      <c r="G90" s="20">
        <v>16.2</v>
      </c>
      <c r="H90" s="20">
        <v>16.2</v>
      </c>
      <c r="I90" s="20">
        <v>0</v>
      </c>
    </row>
    <row r="91" spans="1:9" ht="25.5">
      <c r="A91" s="30" t="s">
        <v>151</v>
      </c>
      <c r="B91" s="9">
        <v>912</v>
      </c>
      <c r="C91" s="7" t="s">
        <v>149</v>
      </c>
      <c r="D91" s="7" t="s">
        <v>149</v>
      </c>
      <c r="E91" s="7"/>
      <c r="F91" s="7"/>
      <c r="G91" s="6">
        <f>G93+G95</f>
        <v>29.6</v>
      </c>
      <c r="H91" s="6">
        <f>H95+H93</f>
        <v>29.6</v>
      </c>
      <c r="I91" s="6"/>
    </row>
    <row r="92" spans="1:9" ht="25.5">
      <c r="A92" s="30" t="s">
        <v>139</v>
      </c>
      <c r="B92" s="32">
        <v>912</v>
      </c>
      <c r="C92" s="7" t="s">
        <v>149</v>
      </c>
      <c r="D92" s="7" t="s">
        <v>138</v>
      </c>
      <c r="E92" s="7" t="s">
        <v>140</v>
      </c>
      <c r="F92" s="7"/>
      <c r="G92" s="6">
        <f>SUM(G93)</f>
        <v>23.6</v>
      </c>
      <c r="H92" s="6">
        <f>SUM(H93)</f>
        <v>23.6</v>
      </c>
      <c r="I92" s="6">
        <f>SUM(I93)</f>
        <v>0</v>
      </c>
    </row>
    <row r="93" spans="1:9" ht="12.75">
      <c r="A93" s="31" t="s">
        <v>143</v>
      </c>
      <c r="B93" s="9">
        <v>912</v>
      </c>
      <c r="C93" s="7" t="s">
        <v>149</v>
      </c>
      <c r="D93" s="7" t="s">
        <v>138</v>
      </c>
      <c r="E93" s="7" t="s">
        <v>141</v>
      </c>
      <c r="F93" s="7" t="s">
        <v>142</v>
      </c>
      <c r="G93" s="20">
        <v>23.6</v>
      </c>
      <c r="H93" s="20">
        <v>23.6</v>
      </c>
      <c r="I93" s="20">
        <v>0</v>
      </c>
    </row>
    <row r="94" spans="1:9" ht="12.75">
      <c r="A94" s="31" t="s">
        <v>152</v>
      </c>
      <c r="B94" s="9">
        <v>912</v>
      </c>
      <c r="C94" s="7" t="s">
        <v>149</v>
      </c>
      <c r="D94" s="7" t="s">
        <v>147</v>
      </c>
      <c r="E94" s="7" t="s">
        <v>148</v>
      </c>
      <c r="F94" s="7"/>
      <c r="G94" s="20">
        <v>6</v>
      </c>
      <c r="H94" s="20">
        <v>6</v>
      </c>
      <c r="I94" s="20">
        <v>0</v>
      </c>
    </row>
    <row r="95" spans="1:9" ht="12.75">
      <c r="A95" s="31" t="s">
        <v>152</v>
      </c>
      <c r="B95" s="9">
        <v>912</v>
      </c>
      <c r="C95" s="7" t="s">
        <v>149</v>
      </c>
      <c r="D95" s="7" t="s">
        <v>147</v>
      </c>
      <c r="E95" s="7" t="s">
        <v>148</v>
      </c>
      <c r="F95" s="7" t="s">
        <v>142</v>
      </c>
      <c r="G95" s="20">
        <v>6</v>
      </c>
      <c r="H95" s="20">
        <v>6</v>
      </c>
      <c r="I95" s="20">
        <v>0</v>
      </c>
    </row>
    <row r="96" spans="1:9" ht="12.75">
      <c r="A96" s="8" t="s">
        <v>76</v>
      </c>
      <c r="B96" s="9">
        <v>912</v>
      </c>
      <c r="C96" s="5">
        <v>1100</v>
      </c>
      <c r="D96" s="5">
        <v>1100</v>
      </c>
      <c r="E96" s="5"/>
      <c r="F96" s="5"/>
      <c r="G96" s="6">
        <f>SUM(G97)</f>
        <v>137.2</v>
      </c>
      <c r="H96" s="6">
        <f>H98+H99</f>
        <v>137.2</v>
      </c>
      <c r="I96" s="6">
        <f>SUM(I97)</f>
        <v>0</v>
      </c>
    </row>
    <row r="97" spans="1:9" ht="38.25">
      <c r="A97" s="3" t="s">
        <v>40</v>
      </c>
      <c r="B97" s="9">
        <v>912</v>
      </c>
      <c r="C97" s="10">
        <v>1100</v>
      </c>
      <c r="D97" s="10">
        <v>1104</v>
      </c>
      <c r="E97" s="10"/>
      <c r="F97" s="10"/>
      <c r="G97" s="14">
        <f>SUM(G98)</f>
        <v>137.2</v>
      </c>
      <c r="H97" s="14">
        <f>SUM(H98)</f>
        <v>0</v>
      </c>
      <c r="I97" s="14">
        <f>SUM(I98)</f>
        <v>0</v>
      </c>
    </row>
    <row r="98" spans="1:9" ht="12.75">
      <c r="A98" s="11" t="s">
        <v>76</v>
      </c>
      <c r="B98" s="9">
        <v>912</v>
      </c>
      <c r="C98" s="10">
        <v>1100</v>
      </c>
      <c r="D98" s="10">
        <v>1104</v>
      </c>
      <c r="E98" s="10">
        <v>5210000</v>
      </c>
      <c r="F98" s="10"/>
      <c r="G98" s="14">
        <f>SUM(G99)</f>
        <v>137.2</v>
      </c>
      <c r="H98" s="14">
        <v>0</v>
      </c>
      <c r="I98" s="14">
        <f>SUM(I99)</f>
        <v>0</v>
      </c>
    </row>
    <row r="99" spans="1:9" ht="63.75">
      <c r="A99" s="12" t="s">
        <v>41</v>
      </c>
      <c r="B99" s="9">
        <v>912</v>
      </c>
      <c r="C99" s="10">
        <v>1100</v>
      </c>
      <c r="D99" s="10">
        <v>1104</v>
      </c>
      <c r="E99" s="10">
        <v>5210600</v>
      </c>
      <c r="F99" s="10"/>
      <c r="G99" s="14">
        <f>SUM(G100)</f>
        <v>137.2</v>
      </c>
      <c r="H99" s="14">
        <f>SUM(H100)</f>
        <v>137.2</v>
      </c>
      <c r="I99" s="14">
        <f>SUM(I100)</f>
        <v>0</v>
      </c>
    </row>
    <row r="100" spans="1:9" ht="12.75">
      <c r="A100" s="8" t="s">
        <v>77</v>
      </c>
      <c r="B100" s="9">
        <v>912</v>
      </c>
      <c r="C100" s="10">
        <v>1100</v>
      </c>
      <c r="D100" s="10">
        <v>1104</v>
      </c>
      <c r="E100" s="10">
        <v>5210600</v>
      </c>
      <c r="F100" s="13" t="s">
        <v>132</v>
      </c>
      <c r="G100" s="25">
        <v>137.2</v>
      </c>
      <c r="H100" s="25">
        <v>137.2</v>
      </c>
      <c r="I100" s="25">
        <v>0</v>
      </c>
    </row>
  </sheetData>
  <sheetProtection/>
  <mergeCells count="2">
    <mergeCell ref="A7:F7"/>
    <mergeCell ref="A8:F8"/>
  </mergeCells>
  <printOptions/>
  <pageMargins left="0.75" right="0.63" top="0.64" bottom="0.62" header="0.5" footer="0.5"/>
  <pageSetup horizontalDpi="600" verticalDpi="600" orientation="portrait" paperSize="9" scale="8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"/>
  <sheetViews>
    <sheetView tabSelected="1" view="pageBreakPreview" zoomScaleSheetLayoutView="100" zoomScalePageLayoutView="0" workbookViewId="0" topLeftCell="A7">
      <selection activeCell="G79" sqref="G79"/>
    </sheetView>
  </sheetViews>
  <sheetFormatPr defaultColWidth="9.140625" defaultRowHeight="12.75"/>
  <cols>
    <col min="1" max="1" width="42.28125" style="0" customWidth="1"/>
    <col min="2" max="2" width="4.7109375" style="0" bestFit="1" customWidth="1"/>
    <col min="3" max="4" width="5.00390625" style="0" bestFit="1" customWidth="1"/>
    <col min="5" max="5" width="8.00390625" style="0" bestFit="1" customWidth="1"/>
    <col min="6" max="6" width="4.7109375" style="0" bestFit="1" customWidth="1"/>
    <col min="7" max="7" width="8.57421875" style="0" customWidth="1"/>
    <col min="8" max="8" width="10.140625" style="0" customWidth="1"/>
    <col min="9" max="9" width="9.28125" style="0" bestFit="1" customWidth="1"/>
  </cols>
  <sheetData>
    <row r="1" spans="6:7" ht="12.75">
      <c r="F1" s="1" t="s">
        <v>145</v>
      </c>
      <c r="G1" s="2"/>
    </row>
    <row r="2" spans="6:7" ht="12.75">
      <c r="F2" s="2" t="s">
        <v>28</v>
      </c>
      <c r="G2" s="2"/>
    </row>
    <row r="3" spans="6:7" ht="12.75">
      <c r="F3" s="2" t="s">
        <v>29</v>
      </c>
      <c r="G3" s="2"/>
    </row>
    <row r="4" spans="6:7" ht="12.75">
      <c r="F4" s="2" t="s">
        <v>109</v>
      </c>
      <c r="G4" s="2"/>
    </row>
    <row r="5" spans="6:7" ht="12.75">
      <c r="F5" s="2" t="s">
        <v>30</v>
      </c>
      <c r="G5" s="2"/>
    </row>
    <row r="6" spans="6:7" ht="12.75">
      <c r="F6" s="2" t="s">
        <v>155</v>
      </c>
      <c r="G6" s="2"/>
    </row>
    <row r="7" spans="1:6" ht="12.75" customHeight="1">
      <c r="A7" s="35" t="s">
        <v>11</v>
      </c>
      <c r="B7" s="35"/>
      <c r="C7" s="35"/>
      <c r="D7" s="35"/>
      <c r="E7" s="35"/>
      <c r="F7" s="35"/>
    </row>
    <row r="8" spans="1:6" ht="12.75">
      <c r="A8" s="35" t="s">
        <v>134</v>
      </c>
      <c r="B8" s="35"/>
      <c r="C8" s="35"/>
      <c r="D8" s="35"/>
      <c r="E8" s="35"/>
      <c r="F8" s="35"/>
    </row>
    <row r="9" ht="12.75">
      <c r="F9" t="s">
        <v>4</v>
      </c>
    </row>
    <row r="11" spans="1:9" ht="38.25">
      <c r="A11" s="4" t="s">
        <v>5</v>
      </c>
      <c r="B11" s="4" t="s">
        <v>12</v>
      </c>
      <c r="C11" s="4" t="s">
        <v>7</v>
      </c>
      <c r="D11" s="4" t="s">
        <v>8</v>
      </c>
      <c r="E11" s="4" t="s">
        <v>6</v>
      </c>
      <c r="F11" s="4" t="s">
        <v>9</v>
      </c>
      <c r="G11" s="4" t="s">
        <v>10</v>
      </c>
      <c r="H11" s="27" t="s">
        <v>129</v>
      </c>
      <c r="I11" s="27" t="s">
        <v>130</v>
      </c>
    </row>
    <row r="12" spans="1:9" ht="12.75">
      <c r="A12" s="19" t="s">
        <v>57</v>
      </c>
      <c r="B12" s="5"/>
      <c r="C12" s="5" t="s">
        <v>58</v>
      </c>
      <c r="D12" s="5" t="s">
        <v>58</v>
      </c>
      <c r="E12" s="5" t="s">
        <v>58</v>
      </c>
      <c r="F12" s="5" t="s">
        <v>58</v>
      </c>
      <c r="G12" s="6"/>
      <c r="H12" s="6"/>
      <c r="I12" s="6"/>
    </row>
    <row r="13" spans="1:9" ht="25.5">
      <c r="A13" s="17" t="s">
        <v>110</v>
      </c>
      <c r="B13" s="18">
        <v>912</v>
      </c>
      <c r="C13" s="5" t="s">
        <v>58</v>
      </c>
      <c r="D13" s="5" t="s">
        <v>58</v>
      </c>
      <c r="E13" s="5" t="s">
        <v>58</v>
      </c>
      <c r="F13" s="5" t="s">
        <v>58</v>
      </c>
      <c r="G13" s="15">
        <f>SUM(G14+G35+G40+G45+G70+G75+G87+G96+G95)</f>
        <v>9494.900000000001</v>
      </c>
      <c r="H13" s="15">
        <f>SUM(H14+H35+H40+H45+H70+H75+H87+H96+H94)</f>
        <v>8929.500000000002</v>
      </c>
      <c r="I13" s="15">
        <f>SUM(I14+I35+I40+I45+I70+I75+I87+I96)</f>
        <v>565.4000000000001</v>
      </c>
    </row>
    <row r="14" spans="1:9" ht="12.75">
      <c r="A14" s="5" t="s">
        <v>59</v>
      </c>
      <c r="B14" s="9">
        <v>912</v>
      </c>
      <c r="C14" s="5" t="s">
        <v>60</v>
      </c>
      <c r="D14" s="5" t="s">
        <v>60</v>
      </c>
      <c r="E14" s="5" t="s">
        <v>58</v>
      </c>
      <c r="F14" s="5" t="s">
        <v>58</v>
      </c>
      <c r="G14" s="6">
        <f>SUM(G15+G19+G25+G27+G31+G92)</f>
        <v>5585.500000000001</v>
      </c>
      <c r="H14" s="6">
        <f>SUM(H15+H19+H25+H27+H31+H92)</f>
        <v>5085.500000000001</v>
      </c>
      <c r="I14" s="6">
        <f>SUM(I15+I19+I27+I31)</f>
        <v>500</v>
      </c>
    </row>
    <row r="15" spans="1:9" ht="63.75">
      <c r="A15" s="26" t="s">
        <v>32</v>
      </c>
      <c r="B15" s="9">
        <v>912</v>
      </c>
      <c r="C15" s="7" t="s">
        <v>60</v>
      </c>
      <c r="D15" s="7" t="s">
        <v>22</v>
      </c>
      <c r="E15" s="7"/>
      <c r="F15" s="7"/>
      <c r="G15" s="6">
        <f>SUM(G16)</f>
        <v>5</v>
      </c>
      <c r="H15" s="6">
        <f aca="true" t="shared" si="0" ref="H15:I17">SUM(H16)</f>
        <v>5</v>
      </c>
      <c r="I15" s="6">
        <f t="shared" si="0"/>
        <v>0</v>
      </c>
    </row>
    <row r="16" spans="1:9" ht="63.75">
      <c r="A16" s="5" t="s">
        <v>63</v>
      </c>
      <c r="B16" s="9">
        <v>912</v>
      </c>
      <c r="C16" s="7" t="s">
        <v>60</v>
      </c>
      <c r="D16" s="7" t="s">
        <v>22</v>
      </c>
      <c r="E16" s="7" t="s">
        <v>64</v>
      </c>
      <c r="F16" s="7"/>
      <c r="G16" s="6">
        <f>SUM(G17)</f>
        <v>5</v>
      </c>
      <c r="H16" s="6">
        <f t="shared" si="0"/>
        <v>5</v>
      </c>
      <c r="I16" s="6">
        <f t="shared" si="0"/>
        <v>0</v>
      </c>
    </row>
    <row r="17" spans="1:9" ht="25.5">
      <c r="A17" s="5" t="s">
        <v>35</v>
      </c>
      <c r="B17" s="9">
        <v>912</v>
      </c>
      <c r="C17" s="7" t="s">
        <v>60</v>
      </c>
      <c r="D17" s="7" t="s">
        <v>22</v>
      </c>
      <c r="E17" s="7" t="s">
        <v>33</v>
      </c>
      <c r="F17" s="7"/>
      <c r="G17" s="6">
        <f>SUM(G18)</f>
        <v>5</v>
      </c>
      <c r="H17" s="6">
        <f t="shared" si="0"/>
        <v>5</v>
      </c>
      <c r="I17" s="6">
        <f t="shared" si="0"/>
        <v>0</v>
      </c>
    </row>
    <row r="18" spans="1:9" ht="25.5">
      <c r="A18" s="5" t="s">
        <v>31</v>
      </c>
      <c r="B18" s="9">
        <v>912</v>
      </c>
      <c r="C18" s="7" t="s">
        <v>60</v>
      </c>
      <c r="D18" s="7" t="s">
        <v>22</v>
      </c>
      <c r="E18" s="7" t="s">
        <v>33</v>
      </c>
      <c r="F18" s="7" t="s">
        <v>34</v>
      </c>
      <c r="G18" s="20">
        <v>5</v>
      </c>
      <c r="H18" s="20">
        <v>5</v>
      </c>
      <c r="I18" s="20">
        <v>0</v>
      </c>
    </row>
    <row r="19" spans="1:9" ht="51.75" customHeight="1">
      <c r="A19" s="5" t="s">
        <v>61</v>
      </c>
      <c r="B19" s="9">
        <v>912</v>
      </c>
      <c r="C19" s="5" t="s">
        <v>60</v>
      </c>
      <c r="D19" s="5" t="s">
        <v>62</v>
      </c>
      <c r="E19" s="5" t="s">
        <v>58</v>
      </c>
      <c r="F19" s="5" t="s">
        <v>58</v>
      </c>
      <c r="G19" s="6">
        <f>SUM(G20,G23)</f>
        <v>5386.700000000001</v>
      </c>
      <c r="H19" s="6">
        <f>SUM(H20,H23)</f>
        <v>4886.700000000001</v>
      </c>
      <c r="I19" s="6">
        <f>SUM(I20,I23)</f>
        <v>500</v>
      </c>
    </row>
    <row r="20" spans="1:9" ht="63.75">
      <c r="A20" s="5" t="s">
        <v>63</v>
      </c>
      <c r="B20" s="9">
        <v>912</v>
      </c>
      <c r="C20" s="7" t="s">
        <v>60</v>
      </c>
      <c r="D20" s="5" t="s">
        <v>62</v>
      </c>
      <c r="E20" s="5" t="s">
        <v>64</v>
      </c>
      <c r="F20" s="5" t="s">
        <v>58</v>
      </c>
      <c r="G20" s="6">
        <f aca="true" t="shared" si="1" ref="G20:I21">SUM(G21)</f>
        <v>4695.6</v>
      </c>
      <c r="H20" s="6">
        <f t="shared" si="1"/>
        <v>4195.6</v>
      </c>
      <c r="I20" s="6">
        <f t="shared" si="1"/>
        <v>500</v>
      </c>
    </row>
    <row r="21" spans="1:9" ht="12.75">
      <c r="A21" s="5" t="s">
        <v>65</v>
      </c>
      <c r="B21" s="9">
        <v>912</v>
      </c>
      <c r="C21" s="5" t="s">
        <v>60</v>
      </c>
      <c r="D21" s="5" t="s">
        <v>62</v>
      </c>
      <c r="E21" s="7" t="s">
        <v>66</v>
      </c>
      <c r="F21" s="5" t="s">
        <v>58</v>
      </c>
      <c r="G21" s="6">
        <f t="shared" si="1"/>
        <v>4695.6</v>
      </c>
      <c r="H21" s="6">
        <f t="shared" si="1"/>
        <v>4195.6</v>
      </c>
      <c r="I21" s="6">
        <f t="shared" si="1"/>
        <v>500</v>
      </c>
    </row>
    <row r="22" spans="1:9" ht="25.5">
      <c r="A22" s="5" t="s">
        <v>31</v>
      </c>
      <c r="B22" s="9">
        <v>912</v>
      </c>
      <c r="C22" s="5" t="s">
        <v>60</v>
      </c>
      <c r="D22" s="5" t="s">
        <v>62</v>
      </c>
      <c r="E22" s="5" t="s">
        <v>66</v>
      </c>
      <c r="F22" s="5">
        <v>500</v>
      </c>
      <c r="G22" s="6">
        <f>H22+I22</f>
        <v>4695.6</v>
      </c>
      <c r="H22" s="6">
        <f>314.3+3940.8+18+42.5-100-25+5</f>
        <v>4195.6</v>
      </c>
      <c r="I22" s="6">
        <v>500</v>
      </c>
    </row>
    <row r="23" spans="1:9" ht="38.25">
      <c r="A23" s="26" t="s">
        <v>36</v>
      </c>
      <c r="B23" s="9">
        <v>912</v>
      </c>
      <c r="C23" s="5" t="s">
        <v>60</v>
      </c>
      <c r="D23" s="5" t="s">
        <v>62</v>
      </c>
      <c r="E23" s="7" t="s">
        <v>37</v>
      </c>
      <c r="F23" s="5" t="s">
        <v>58</v>
      </c>
      <c r="G23" s="6">
        <f>SUM(G24)</f>
        <v>691.1</v>
      </c>
      <c r="H23" s="6">
        <f>SUM(H24)</f>
        <v>691.1</v>
      </c>
      <c r="I23" s="6">
        <f>SUM(I24)</f>
        <v>0</v>
      </c>
    </row>
    <row r="24" spans="1:9" ht="25.5">
      <c r="A24" s="5" t="s">
        <v>31</v>
      </c>
      <c r="B24" s="9">
        <v>912</v>
      </c>
      <c r="C24" s="5" t="s">
        <v>60</v>
      </c>
      <c r="D24" s="5" t="s">
        <v>62</v>
      </c>
      <c r="E24" s="7" t="s">
        <v>37</v>
      </c>
      <c r="F24" s="5">
        <v>500</v>
      </c>
      <c r="G24" s="6">
        <f>H24+I24</f>
        <v>691.1</v>
      </c>
      <c r="H24" s="6">
        <f>716.4-25.3</f>
        <v>691.1</v>
      </c>
      <c r="I24" s="6">
        <v>0</v>
      </c>
    </row>
    <row r="25" spans="1:9" ht="22.5">
      <c r="A25" s="29" t="s">
        <v>136</v>
      </c>
      <c r="B25" s="9">
        <v>912</v>
      </c>
      <c r="C25" s="5" t="s">
        <v>60</v>
      </c>
      <c r="D25" s="7" t="s">
        <v>135</v>
      </c>
      <c r="E25" s="7" t="s">
        <v>137</v>
      </c>
      <c r="F25" s="5"/>
      <c r="G25" s="6">
        <f>SUM(G26)</f>
        <v>45.9</v>
      </c>
      <c r="H25" s="6">
        <f>SUM(H26)</f>
        <v>45.9</v>
      </c>
      <c r="I25" s="6">
        <f>SUM(I26)</f>
        <v>0</v>
      </c>
    </row>
    <row r="26" spans="1:9" ht="22.5">
      <c r="A26" s="29" t="s">
        <v>31</v>
      </c>
      <c r="B26" s="9">
        <v>912</v>
      </c>
      <c r="C26" s="5" t="s">
        <v>60</v>
      </c>
      <c r="D26" s="7" t="s">
        <v>135</v>
      </c>
      <c r="E26" s="7" t="s">
        <v>137</v>
      </c>
      <c r="F26" s="5">
        <v>500</v>
      </c>
      <c r="G26" s="6">
        <v>45.9</v>
      </c>
      <c r="H26" s="6">
        <v>45.9</v>
      </c>
      <c r="I26" s="6">
        <v>0</v>
      </c>
    </row>
    <row r="27" spans="1:9" ht="12.75">
      <c r="A27" s="5" t="s">
        <v>71</v>
      </c>
      <c r="B27" s="9">
        <v>912</v>
      </c>
      <c r="C27" s="5" t="s">
        <v>60</v>
      </c>
      <c r="D27" s="5" t="s">
        <v>72</v>
      </c>
      <c r="E27" s="5" t="s">
        <v>58</v>
      </c>
      <c r="F27" s="5" t="s">
        <v>58</v>
      </c>
      <c r="G27" s="6">
        <f>SUM(G28)</f>
        <v>34.599999999999994</v>
      </c>
      <c r="H27" s="6">
        <f aca="true" t="shared" si="2" ref="H27:I29">SUM(H28)</f>
        <v>34.599999999999994</v>
      </c>
      <c r="I27" s="6">
        <f t="shared" si="2"/>
        <v>0</v>
      </c>
    </row>
    <row r="28" spans="1:9" ht="12.75">
      <c r="A28" s="5" t="s">
        <v>71</v>
      </c>
      <c r="B28" s="9">
        <v>912</v>
      </c>
      <c r="C28" s="5" t="s">
        <v>60</v>
      </c>
      <c r="D28" s="5" t="s">
        <v>72</v>
      </c>
      <c r="E28" s="5" t="s">
        <v>73</v>
      </c>
      <c r="F28" s="5" t="s">
        <v>58</v>
      </c>
      <c r="G28" s="6">
        <f>SUM(G29)</f>
        <v>34.599999999999994</v>
      </c>
      <c r="H28" s="6">
        <f t="shared" si="2"/>
        <v>34.599999999999994</v>
      </c>
      <c r="I28" s="6">
        <f t="shared" si="2"/>
        <v>0</v>
      </c>
    </row>
    <row r="29" spans="1:9" ht="12.75">
      <c r="A29" s="21" t="s">
        <v>38</v>
      </c>
      <c r="B29" s="9">
        <v>912</v>
      </c>
      <c r="C29" s="5" t="s">
        <v>60</v>
      </c>
      <c r="D29" s="5" t="s">
        <v>72</v>
      </c>
      <c r="E29" s="7" t="s">
        <v>39</v>
      </c>
      <c r="F29" s="7" t="s">
        <v>58</v>
      </c>
      <c r="G29" s="6">
        <f>SUM(G30)</f>
        <v>34.599999999999994</v>
      </c>
      <c r="H29" s="6">
        <f t="shared" si="2"/>
        <v>34.599999999999994</v>
      </c>
      <c r="I29" s="6">
        <f t="shared" si="2"/>
        <v>0</v>
      </c>
    </row>
    <row r="30" spans="1:9" ht="12.75">
      <c r="A30" s="5" t="s">
        <v>69</v>
      </c>
      <c r="B30" s="9">
        <v>912</v>
      </c>
      <c r="C30" s="5" t="s">
        <v>60</v>
      </c>
      <c r="D30" s="5" t="s">
        <v>72</v>
      </c>
      <c r="E30" s="7" t="s">
        <v>39</v>
      </c>
      <c r="F30" s="7" t="s">
        <v>70</v>
      </c>
      <c r="G30" s="20">
        <f>H30+I30</f>
        <v>34.599999999999994</v>
      </c>
      <c r="H30" s="20">
        <f>42.3-5.7-2</f>
        <v>34.599999999999994</v>
      </c>
      <c r="I30" s="20">
        <v>0</v>
      </c>
    </row>
    <row r="31" spans="1:9" ht="12.75">
      <c r="A31" s="5" t="s">
        <v>119</v>
      </c>
      <c r="B31" s="9">
        <v>912</v>
      </c>
      <c r="C31" s="5" t="s">
        <v>60</v>
      </c>
      <c r="D31" s="7" t="s">
        <v>120</v>
      </c>
      <c r="E31" s="5" t="s">
        <v>58</v>
      </c>
      <c r="F31" s="5" t="s">
        <v>58</v>
      </c>
      <c r="G31" s="6">
        <f>SUM(G32)</f>
        <v>89.7</v>
      </c>
      <c r="H31" s="6">
        <f aca="true" t="shared" si="3" ref="H31:I33">SUM(H32)</f>
        <v>89.7</v>
      </c>
      <c r="I31" s="6">
        <f t="shared" si="3"/>
        <v>0</v>
      </c>
    </row>
    <row r="32" spans="1:9" ht="38.25">
      <c r="A32" s="5" t="s">
        <v>121</v>
      </c>
      <c r="B32" s="9">
        <v>912</v>
      </c>
      <c r="C32" s="5" t="s">
        <v>60</v>
      </c>
      <c r="D32" s="7" t="s">
        <v>120</v>
      </c>
      <c r="E32" s="7" t="s">
        <v>122</v>
      </c>
      <c r="F32" s="5" t="s">
        <v>58</v>
      </c>
      <c r="G32" s="6">
        <f>SUM(G33)</f>
        <v>89.7</v>
      </c>
      <c r="H32" s="6">
        <f t="shared" si="3"/>
        <v>89.7</v>
      </c>
      <c r="I32" s="6">
        <f t="shared" si="3"/>
        <v>0</v>
      </c>
    </row>
    <row r="33" spans="1:9" ht="12.75">
      <c r="A33" s="21" t="s">
        <v>123</v>
      </c>
      <c r="B33" s="9">
        <v>912</v>
      </c>
      <c r="C33" s="5" t="s">
        <v>60</v>
      </c>
      <c r="D33" s="7" t="s">
        <v>120</v>
      </c>
      <c r="E33" s="7" t="s">
        <v>124</v>
      </c>
      <c r="F33" s="7" t="s">
        <v>58</v>
      </c>
      <c r="G33" s="6">
        <f>SUM(G34)</f>
        <v>89.7</v>
      </c>
      <c r="H33" s="6">
        <f t="shared" si="3"/>
        <v>89.7</v>
      </c>
      <c r="I33" s="6">
        <f t="shared" si="3"/>
        <v>0</v>
      </c>
    </row>
    <row r="34" spans="1:9" ht="25.5">
      <c r="A34" s="5" t="s">
        <v>31</v>
      </c>
      <c r="B34" s="9">
        <v>912</v>
      </c>
      <c r="C34" s="5" t="s">
        <v>60</v>
      </c>
      <c r="D34" s="7" t="s">
        <v>120</v>
      </c>
      <c r="E34" s="7" t="s">
        <v>124</v>
      </c>
      <c r="F34" s="7" t="s">
        <v>34</v>
      </c>
      <c r="G34" s="20">
        <f>H34+I34</f>
        <v>89.7</v>
      </c>
      <c r="H34" s="20">
        <f>84+5.7</f>
        <v>89.7</v>
      </c>
      <c r="I34" s="20">
        <v>0</v>
      </c>
    </row>
    <row r="35" spans="1:9" ht="12.75">
      <c r="A35" s="21" t="s">
        <v>46</v>
      </c>
      <c r="B35" s="9">
        <v>912</v>
      </c>
      <c r="C35" s="7" t="s">
        <v>47</v>
      </c>
      <c r="D35" s="7" t="s">
        <v>47</v>
      </c>
      <c r="E35" s="7"/>
      <c r="F35" s="7"/>
      <c r="G35" s="6">
        <f>SUM(G36)</f>
        <v>52.7</v>
      </c>
      <c r="H35" s="6">
        <f aca="true" t="shared" si="4" ref="H35:I38">SUM(H36)</f>
        <v>0</v>
      </c>
      <c r="I35" s="6">
        <f t="shared" si="4"/>
        <v>52.7</v>
      </c>
    </row>
    <row r="36" spans="1:9" ht="12.75">
      <c r="A36" s="21" t="s">
        <v>84</v>
      </c>
      <c r="B36" s="9">
        <v>912</v>
      </c>
      <c r="C36" s="7" t="s">
        <v>47</v>
      </c>
      <c r="D36" s="7" t="s">
        <v>85</v>
      </c>
      <c r="E36" s="7"/>
      <c r="F36" s="7"/>
      <c r="G36" s="6">
        <f>SUM(G37)</f>
        <v>52.7</v>
      </c>
      <c r="H36" s="6">
        <f t="shared" si="4"/>
        <v>0</v>
      </c>
      <c r="I36" s="6">
        <f t="shared" si="4"/>
        <v>52.7</v>
      </c>
    </row>
    <row r="37" spans="1:9" ht="25.5">
      <c r="A37" s="26" t="s">
        <v>87</v>
      </c>
      <c r="B37" s="9">
        <v>912</v>
      </c>
      <c r="C37" s="7" t="s">
        <v>47</v>
      </c>
      <c r="D37" s="7" t="s">
        <v>85</v>
      </c>
      <c r="E37" s="7" t="s">
        <v>20</v>
      </c>
      <c r="F37" s="7"/>
      <c r="G37" s="6">
        <f>SUM(G38)</f>
        <v>52.7</v>
      </c>
      <c r="H37" s="6">
        <f t="shared" si="4"/>
        <v>0</v>
      </c>
      <c r="I37" s="6">
        <f t="shared" si="4"/>
        <v>52.7</v>
      </c>
    </row>
    <row r="38" spans="1:9" ht="38.25">
      <c r="A38" s="26" t="s">
        <v>86</v>
      </c>
      <c r="B38" s="9">
        <v>912</v>
      </c>
      <c r="C38" s="7" t="s">
        <v>47</v>
      </c>
      <c r="D38" s="7" t="s">
        <v>85</v>
      </c>
      <c r="E38" s="7" t="s">
        <v>53</v>
      </c>
      <c r="F38" s="7"/>
      <c r="G38" s="6">
        <f>SUM(G39)</f>
        <v>52.7</v>
      </c>
      <c r="H38" s="6">
        <f t="shared" si="4"/>
        <v>0</v>
      </c>
      <c r="I38" s="6">
        <f t="shared" si="4"/>
        <v>52.7</v>
      </c>
    </row>
    <row r="39" spans="1:9" ht="25.5">
      <c r="A39" s="5" t="s">
        <v>31</v>
      </c>
      <c r="B39" s="9">
        <v>912</v>
      </c>
      <c r="C39" s="7" t="s">
        <v>47</v>
      </c>
      <c r="D39" s="7" t="s">
        <v>85</v>
      </c>
      <c r="E39" s="7" t="s">
        <v>53</v>
      </c>
      <c r="F39" s="7" t="s">
        <v>34</v>
      </c>
      <c r="G39" s="20">
        <v>52.7</v>
      </c>
      <c r="H39" s="20">
        <v>0</v>
      </c>
      <c r="I39" s="20">
        <v>52.7</v>
      </c>
    </row>
    <row r="40" spans="1:9" ht="25.5">
      <c r="A40" s="26" t="s">
        <v>88</v>
      </c>
      <c r="B40" s="9">
        <v>912</v>
      </c>
      <c r="C40" s="7" t="s">
        <v>48</v>
      </c>
      <c r="D40" s="7" t="s">
        <v>48</v>
      </c>
      <c r="E40" s="7"/>
      <c r="F40" s="7"/>
      <c r="G40" s="6">
        <f>SUM(G41)</f>
        <v>13.4</v>
      </c>
      <c r="H40" s="6">
        <f aca="true" t="shared" si="5" ref="H40:I43">SUM(H41)</f>
        <v>13.4</v>
      </c>
      <c r="I40" s="6">
        <f t="shared" si="5"/>
        <v>0</v>
      </c>
    </row>
    <row r="41" spans="1:9" ht="38.25">
      <c r="A41" s="26" t="s">
        <v>89</v>
      </c>
      <c r="B41" s="9">
        <v>912</v>
      </c>
      <c r="C41" s="7" t="s">
        <v>48</v>
      </c>
      <c r="D41" s="7" t="s">
        <v>50</v>
      </c>
      <c r="E41" s="7"/>
      <c r="F41" s="7"/>
      <c r="G41" s="6">
        <f>SUM(G42)</f>
        <v>13.4</v>
      </c>
      <c r="H41" s="6">
        <f t="shared" si="5"/>
        <v>13.4</v>
      </c>
      <c r="I41" s="6">
        <f t="shared" si="5"/>
        <v>0</v>
      </c>
    </row>
    <row r="42" spans="1:9" ht="38.25">
      <c r="A42" s="26" t="s">
        <v>90</v>
      </c>
      <c r="B42" s="9">
        <v>912</v>
      </c>
      <c r="C42" s="7" t="s">
        <v>48</v>
      </c>
      <c r="D42" s="7" t="s">
        <v>50</v>
      </c>
      <c r="E42" s="7" t="s">
        <v>51</v>
      </c>
      <c r="F42" s="7"/>
      <c r="G42" s="6">
        <f>SUM(G43)</f>
        <v>13.4</v>
      </c>
      <c r="H42" s="6">
        <f t="shared" si="5"/>
        <v>13.4</v>
      </c>
      <c r="I42" s="6">
        <f t="shared" si="5"/>
        <v>0</v>
      </c>
    </row>
    <row r="43" spans="1:9" ht="41.25" customHeight="1">
      <c r="A43" s="26" t="s">
        <v>91</v>
      </c>
      <c r="B43" s="9">
        <v>912</v>
      </c>
      <c r="C43" s="7" t="s">
        <v>48</v>
      </c>
      <c r="D43" s="7" t="s">
        <v>50</v>
      </c>
      <c r="E43" s="7" t="s">
        <v>52</v>
      </c>
      <c r="F43" s="7"/>
      <c r="G43" s="6">
        <f>SUM(G44)</f>
        <v>13.4</v>
      </c>
      <c r="H43" s="6">
        <f t="shared" si="5"/>
        <v>13.4</v>
      </c>
      <c r="I43" s="6">
        <f t="shared" si="5"/>
        <v>0</v>
      </c>
    </row>
    <row r="44" spans="1:9" ht="38.25">
      <c r="A44" s="26" t="s">
        <v>92</v>
      </c>
      <c r="B44" s="9">
        <v>912</v>
      </c>
      <c r="C44" s="7" t="s">
        <v>48</v>
      </c>
      <c r="D44" s="7" t="s">
        <v>50</v>
      </c>
      <c r="E44" s="7" t="s">
        <v>52</v>
      </c>
      <c r="F44" s="7" t="s">
        <v>49</v>
      </c>
      <c r="G44" s="20">
        <v>13.4</v>
      </c>
      <c r="H44" s="20">
        <v>13.4</v>
      </c>
      <c r="I44" s="20">
        <v>0</v>
      </c>
    </row>
    <row r="45" spans="1:9" ht="12.75">
      <c r="A45" s="21" t="s">
        <v>14</v>
      </c>
      <c r="B45" s="9">
        <v>912</v>
      </c>
      <c r="C45" s="7" t="s">
        <v>15</v>
      </c>
      <c r="D45" s="7" t="s">
        <v>15</v>
      </c>
      <c r="E45" s="7"/>
      <c r="F45" s="7"/>
      <c r="G45" s="6">
        <f>SUM(G46+G52+G60)</f>
        <v>1965.2999999999997</v>
      </c>
      <c r="H45" s="6">
        <f>SUM(H46+H52+H60)</f>
        <v>1965.2999999999997</v>
      </c>
      <c r="I45" s="6">
        <f>SUM(I46+I52+I60)</f>
        <v>0</v>
      </c>
    </row>
    <row r="46" spans="1:9" ht="12.75">
      <c r="A46" s="21" t="s">
        <v>94</v>
      </c>
      <c r="B46" s="9">
        <v>912</v>
      </c>
      <c r="C46" s="7" t="s">
        <v>15</v>
      </c>
      <c r="D46" s="7" t="s">
        <v>93</v>
      </c>
      <c r="E46" s="7"/>
      <c r="F46" s="7"/>
      <c r="G46" s="6">
        <f>SUM(G48)</f>
        <v>57.6</v>
      </c>
      <c r="H46" s="6">
        <f>SUM(H48)</f>
        <v>57.6</v>
      </c>
      <c r="I46" s="6">
        <f>SUM(I48)</f>
        <v>0</v>
      </c>
    </row>
    <row r="47" spans="1:9" ht="12.75">
      <c r="A47" s="21" t="s">
        <v>125</v>
      </c>
      <c r="B47" s="9">
        <v>912</v>
      </c>
      <c r="C47" s="7" t="s">
        <v>15</v>
      </c>
      <c r="D47" s="7" t="s">
        <v>93</v>
      </c>
      <c r="E47" s="7" t="s">
        <v>126</v>
      </c>
      <c r="F47" s="7"/>
      <c r="G47" s="6">
        <f aca="true" t="shared" si="6" ref="G47:I48">SUM(G48)</f>
        <v>57.6</v>
      </c>
      <c r="H47" s="6">
        <f t="shared" si="6"/>
        <v>57.6</v>
      </c>
      <c r="I47" s="6">
        <f t="shared" si="6"/>
        <v>0</v>
      </c>
    </row>
    <row r="48" spans="1:9" ht="12.75">
      <c r="A48" s="21" t="s">
        <v>127</v>
      </c>
      <c r="B48" s="9">
        <v>912</v>
      </c>
      <c r="C48" s="7" t="s">
        <v>15</v>
      </c>
      <c r="D48" s="7" t="s">
        <v>93</v>
      </c>
      <c r="E48" s="7" t="s">
        <v>128</v>
      </c>
      <c r="F48" s="7"/>
      <c r="G48" s="6">
        <f t="shared" si="6"/>
        <v>57.6</v>
      </c>
      <c r="H48" s="6">
        <f t="shared" si="6"/>
        <v>57.6</v>
      </c>
      <c r="I48" s="6">
        <f t="shared" si="6"/>
        <v>0</v>
      </c>
    </row>
    <row r="49" spans="1:9" ht="25.5">
      <c r="A49" s="5" t="s">
        <v>31</v>
      </c>
      <c r="B49" s="9">
        <v>912</v>
      </c>
      <c r="C49" s="7" t="s">
        <v>15</v>
      </c>
      <c r="D49" s="7" t="s">
        <v>93</v>
      </c>
      <c r="E49" s="7" t="s">
        <v>128</v>
      </c>
      <c r="F49" s="7" t="s">
        <v>34</v>
      </c>
      <c r="G49" s="6">
        <v>57.6</v>
      </c>
      <c r="H49" s="6">
        <v>57.6</v>
      </c>
      <c r="I49" s="6">
        <v>0</v>
      </c>
    </row>
    <row r="50" spans="1:9" ht="25.5">
      <c r="A50" s="26" t="s">
        <v>96</v>
      </c>
      <c r="B50" s="9">
        <v>912</v>
      </c>
      <c r="C50" s="7" t="s">
        <v>15</v>
      </c>
      <c r="D50" s="7" t="s">
        <v>93</v>
      </c>
      <c r="E50" s="7" t="s">
        <v>95</v>
      </c>
      <c r="F50" s="7"/>
      <c r="G50" s="6"/>
      <c r="H50" s="6"/>
      <c r="I50" s="6"/>
    </row>
    <row r="51" spans="1:9" ht="25.5">
      <c r="A51" s="5" t="s">
        <v>31</v>
      </c>
      <c r="B51" s="9">
        <v>912</v>
      </c>
      <c r="C51" s="7" t="s">
        <v>15</v>
      </c>
      <c r="D51" s="7" t="s">
        <v>93</v>
      </c>
      <c r="E51" s="7" t="s">
        <v>95</v>
      </c>
      <c r="F51" s="7" t="s">
        <v>34</v>
      </c>
      <c r="G51" s="6">
        <f>6!G51</f>
        <v>0</v>
      </c>
      <c r="H51" s="6"/>
      <c r="I51" s="6"/>
    </row>
    <row r="52" spans="1:9" ht="12.75">
      <c r="A52" s="21" t="s">
        <v>16</v>
      </c>
      <c r="B52" s="9">
        <v>912</v>
      </c>
      <c r="C52" s="7" t="s">
        <v>15</v>
      </c>
      <c r="D52" s="7" t="s">
        <v>17</v>
      </c>
      <c r="E52" s="7"/>
      <c r="F52" s="7"/>
      <c r="G52" s="6">
        <f>SUM(G53)</f>
        <v>1424.1</v>
      </c>
      <c r="H52" s="6">
        <f>SUM(H53)</f>
        <v>1424.1</v>
      </c>
      <c r="I52" s="6">
        <f>SUM(I53)</f>
        <v>0</v>
      </c>
    </row>
    <row r="53" spans="1:9" ht="12.75">
      <c r="A53" s="21" t="s">
        <v>97</v>
      </c>
      <c r="B53" s="9">
        <v>912</v>
      </c>
      <c r="C53" s="7" t="s">
        <v>15</v>
      </c>
      <c r="D53" s="7" t="s">
        <v>17</v>
      </c>
      <c r="E53" s="7" t="s">
        <v>18</v>
      </c>
      <c r="F53" s="7"/>
      <c r="G53" s="6">
        <f>SUM(G54+G56+G58)</f>
        <v>1424.1</v>
      </c>
      <c r="H53" s="6">
        <f>SUM(H54+H56+H58)</f>
        <v>1424.1</v>
      </c>
      <c r="I53" s="6">
        <f>SUM(I54+I56+I58)</f>
        <v>0</v>
      </c>
    </row>
    <row r="54" spans="1:9" ht="63.75">
      <c r="A54" s="26" t="s">
        <v>98</v>
      </c>
      <c r="B54" s="9">
        <v>912</v>
      </c>
      <c r="C54" s="7" t="s">
        <v>15</v>
      </c>
      <c r="D54" s="7" t="s">
        <v>17</v>
      </c>
      <c r="E54" s="7" t="s">
        <v>99</v>
      </c>
      <c r="F54" s="7"/>
      <c r="G54" s="6">
        <f>SUM(G55)</f>
        <v>1304.1</v>
      </c>
      <c r="H54" s="6">
        <f>SUM(H55)</f>
        <v>1304.1</v>
      </c>
      <c r="I54" s="6">
        <f>SUM(I55)</f>
        <v>0</v>
      </c>
    </row>
    <row r="55" spans="1:9" ht="12.75">
      <c r="A55" s="21" t="s">
        <v>78</v>
      </c>
      <c r="B55" s="9">
        <v>912</v>
      </c>
      <c r="C55" s="7" t="s">
        <v>15</v>
      </c>
      <c r="D55" s="7" t="s">
        <v>17</v>
      </c>
      <c r="E55" s="7" t="s">
        <v>99</v>
      </c>
      <c r="F55" s="7" t="s">
        <v>79</v>
      </c>
      <c r="G55" s="6">
        <v>1304.1</v>
      </c>
      <c r="H55" s="6">
        <v>1304.1</v>
      </c>
      <c r="I55" s="6">
        <v>0</v>
      </c>
    </row>
    <row r="56" spans="1:9" ht="25.5">
      <c r="A56" s="26" t="s">
        <v>100</v>
      </c>
      <c r="B56" s="9">
        <v>912</v>
      </c>
      <c r="C56" s="7" t="s">
        <v>15</v>
      </c>
      <c r="D56" s="7" t="s">
        <v>17</v>
      </c>
      <c r="E56" s="7" t="s">
        <v>19</v>
      </c>
      <c r="F56" s="7"/>
      <c r="G56" s="6">
        <f>SUM(G57)</f>
        <v>120</v>
      </c>
      <c r="H56" s="6">
        <f>SUM(H57)</f>
        <v>120</v>
      </c>
      <c r="I56" s="6">
        <f>SUM(I57)</f>
        <v>0</v>
      </c>
    </row>
    <row r="57" spans="1:9" ht="25.5">
      <c r="A57" s="5" t="s">
        <v>31</v>
      </c>
      <c r="B57" s="9">
        <v>912</v>
      </c>
      <c r="C57" s="7" t="s">
        <v>15</v>
      </c>
      <c r="D57" s="7" t="s">
        <v>17</v>
      </c>
      <c r="E57" s="7" t="s">
        <v>19</v>
      </c>
      <c r="F57" s="7" t="s">
        <v>34</v>
      </c>
      <c r="G57" s="6">
        <v>120</v>
      </c>
      <c r="H57" s="6">
        <v>120</v>
      </c>
      <c r="I57" s="6">
        <v>0</v>
      </c>
    </row>
    <row r="58" spans="1:9" ht="25.5">
      <c r="A58" s="26" t="s">
        <v>96</v>
      </c>
      <c r="B58" s="9">
        <v>912</v>
      </c>
      <c r="C58" s="7" t="s">
        <v>15</v>
      </c>
      <c r="D58" s="7" t="s">
        <v>17</v>
      </c>
      <c r="E58" s="7" t="s">
        <v>95</v>
      </c>
      <c r="F58" s="7"/>
      <c r="G58" s="6"/>
      <c r="H58" s="6"/>
      <c r="I58" s="6"/>
    </row>
    <row r="59" spans="1:9" ht="12.75">
      <c r="A59" s="21" t="s">
        <v>80</v>
      </c>
      <c r="B59" s="9">
        <v>912</v>
      </c>
      <c r="C59" s="7" t="s">
        <v>15</v>
      </c>
      <c r="D59" s="7" t="s">
        <v>17</v>
      </c>
      <c r="E59" s="7" t="s">
        <v>95</v>
      </c>
      <c r="F59" s="7" t="s">
        <v>81</v>
      </c>
      <c r="G59" s="6">
        <f>6!G59</f>
        <v>0</v>
      </c>
      <c r="H59" s="6"/>
      <c r="I59" s="6"/>
    </row>
    <row r="60" spans="1:9" ht="12.75">
      <c r="A60" s="21" t="s">
        <v>102</v>
      </c>
      <c r="B60" s="9">
        <v>912</v>
      </c>
      <c r="C60" s="7" t="s">
        <v>15</v>
      </c>
      <c r="D60" s="7" t="s">
        <v>101</v>
      </c>
      <c r="E60" s="7"/>
      <c r="F60" s="7"/>
      <c r="G60" s="6">
        <f>SUM(G61)</f>
        <v>483.6</v>
      </c>
      <c r="H60" s="6">
        <f>SUM(H61)</f>
        <v>483.6</v>
      </c>
      <c r="I60" s="6">
        <f>SUM(I61)</f>
        <v>0</v>
      </c>
    </row>
    <row r="61" spans="1:9" ht="12.75">
      <c r="A61" s="21" t="s">
        <v>102</v>
      </c>
      <c r="B61" s="9">
        <v>912</v>
      </c>
      <c r="C61" s="7" t="s">
        <v>15</v>
      </c>
      <c r="D61" s="7" t="s">
        <v>101</v>
      </c>
      <c r="E61" s="7" t="s">
        <v>103</v>
      </c>
      <c r="F61" s="7"/>
      <c r="G61" s="6">
        <f>SUM(G62+G66+G64+G68)</f>
        <v>483.6</v>
      </c>
      <c r="H61" s="6">
        <f>SUM(H62+H66+H64+H68)</f>
        <v>483.6</v>
      </c>
      <c r="I61" s="6">
        <f>SUM(I62+I66+I64+I68)</f>
        <v>0</v>
      </c>
    </row>
    <row r="62" spans="1:9" ht="12.75">
      <c r="A62" s="21" t="s">
        <v>104</v>
      </c>
      <c r="B62" s="9">
        <v>912</v>
      </c>
      <c r="C62" s="7" t="s">
        <v>15</v>
      </c>
      <c r="D62" s="7" t="s">
        <v>101</v>
      </c>
      <c r="E62" s="7" t="s">
        <v>105</v>
      </c>
      <c r="F62" s="7"/>
      <c r="G62" s="6">
        <f>SUM(G63)</f>
        <v>128.1</v>
      </c>
      <c r="H62" s="6">
        <f>SUM(H63)</f>
        <v>128.1</v>
      </c>
      <c r="I62" s="6">
        <f>SUM(I63)</f>
        <v>0</v>
      </c>
    </row>
    <row r="63" spans="1:9" ht="25.5">
      <c r="A63" s="5" t="s">
        <v>31</v>
      </c>
      <c r="B63" s="9">
        <v>912</v>
      </c>
      <c r="C63" s="7" t="s">
        <v>15</v>
      </c>
      <c r="D63" s="7" t="s">
        <v>101</v>
      </c>
      <c r="E63" s="7" t="s">
        <v>105</v>
      </c>
      <c r="F63" s="7" t="s">
        <v>34</v>
      </c>
      <c r="G63" s="20">
        <v>128.1</v>
      </c>
      <c r="H63" s="20">
        <v>128.1</v>
      </c>
      <c r="I63" s="20">
        <v>0</v>
      </c>
    </row>
    <row r="64" spans="1:9" ht="51">
      <c r="A64" s="26" t="s">
        <v>0</v>
      </c>
      <c r="B64" s="9">
        <v>912</v>
      </c>
      <c r="C64" s="7" t="s">
        <v>15</v>
      </c>
      <c r="D64" s="7" t="s">
        <v>101</v>
      </c>
      <c r="E64" s="7" t="s">
        <v>106</v>
      </c>
      <c r="F64" s="7"/>
      <c r="G64" s="6">
        <f>SUM(G65)</f>
        <v>126</v>
      </c>
      <c r="H64" s="6">
        <f>SUM(H65)</f>
        <v>126</v>
      </c>
      <c r="I64" s="6">
        <f>SUM(I65)</f>
        <v>0</v>
      </c>
    </row>
    <row r="65" spans="1:9" ht="25.5">
      <c r="A65" s="5" t="s">
        <v>31</v>
      </c>
      <c r="B65" s="9">
        <v>912</v>
      </c>
      <c r="C65" s="7" t="s">
        <v>15</v>
      </c>
      <c r="D65" s="7" t="s">
        <v>101</v>
      </c>
      <c r="E65" s="7" t="s">
        <v>106</v>
      </c>
      <c r="F65" s="7" t="s">
        <v>34</v>
      </c>
      <c r="G65" s="6">
        <f>H65+I65</f>
        <v>126</v>
      </c>
      <c r="H65" s="6">
        <f>56+70</f>
        <v>126</v>
      </c>
      <c r="I65" s="6">
        <v>0</v>
      </c>
    </row>
    <row r="66" spans="1:9" ht="12.75">
      <c r="A66" s="21" t="s">
        <v>111</v>
      </c>
      <c r="B66" s="9">
        <v>912</v>
      </c>
      <c r="C66" s="7" t="s">
        <v>15</v>
      </c>
      <c r="D66" s="7" t="s">
        <v>101</v>
      </c>
      <c r="E66" s="7" t="s">
        <v>112</v>
      </c>
      <c r="F66" s="7"/>
      <c r="G66" s="6">
        <f>SUM(G67)</f>
        <v>6.6</v>
      </c>
      <c r="H66" s="6">
        <f>SUM(H67)</f>
        <v>6.6</v>
      </c>
      <c r="I66" s="6">
        <f>SUM(I67)</f>
        <v>0</v>
      </c>
    </row>
    <row r="67" spans="1:9" ht="25.5">
      <c r="A67" s="5" t="s">
        <v>31</v>
      </c>
      <c r="B67" s="9">
        <v>912</v>
      </c>
      <c r="C67" s="7" t="s">
        <v>15</v>
      </c>
      <c r="D67" s="7" t="s">
        <v>101</v>
      </c>
      <c r="E67" s="7" t="s">
        <v>112</v>
      </c>
      <c r="F67" s="7" t="s">
        <v>34</v>
      </c>
      <c r="G67" s="6">
        <v>6.6</v>
      </c>
      <c r="H67" s="6">
        <v>6.6</v>
      </c>
      <c r="I67" s="6">
        <v>0</v>
      </c>
    </row>
    <row r="68" spans="1:9" ht="25.5">
      <c r="A68" s="26" t="s">
        <v>2</v>
      </c>
      <c r="B68" s="9">
        <v>912</v>
      </c>
      <c r="C68" s="7" t="s">
        <v>15</v>
      </c>
      <c r="D68" s="7" t="s">
        <v>101</v>
      </c>
      <c r="E68" s="7" t="s">
        <v>1</v>
      </c>
      <c r="F68" s="7"/>
      <c r="G68" s="6">
        <f>SUM(G69)</f>
        <v>222.90000000000003</v>
      </c>
      <c r="H68" s="6">
        <f>SUM(H69)</f>
        <v>222.90000000000003</v>
      </c>
      <c r="I68" s="6">
        <f>SUM(I69)</f>
        <v>0</v>
      </c>
    </row>
    <row r="69" spans="1:9" ht="25.5">
      <c r="A69" s="5" t="s">
        <v>31</v>
      </c>
      <c r="B69" s="9">
        <v>912</v>
      </c>
      <c r="C69" s="7" t="s">
        <v>15</v>
      </c>
      <c r="D69" s="7" t="s">
        <v>101</v>
      </c>
      <c r="E69" s="7" t="s">
        <v>1</v>
      </c>
      <c r="F69" s="7" t="s">
        <v>34</v>
      </c>
      <c r="G69" s="6">
        <f>H69+I69</f>
        <v>222.90000000000003</v>
      </c>
      <c r="H69" s="6">
        <f>42.4+212.8-32.3</f>
        <v>222.90000000000003</v>
      </c>
      <c r="I69" s="6">
        <v>0</v>
      </c>
    </row>
    <row r="70" spans="1:9" ht="13.5" customHeight="1">
      <c r="A70" s="22" t="s">
        <v>113</v>
      </c>
      <c r="B70" s="9">
        <v>912</v>
      </c>
      <c r="C70" s="7" t="s">
        <v>114</v>
      </c>
      <c r="D70" s="7"/>
      <c r="E70" s="7"/>
      <c r="F70" s="7"/>
      <c r="G70" s="6">
        <f>SUM(G71)</f>
        <v>16.4</v>
      </c>
      <c r="H70" s="6">
        <f aca="true" t="shared" si="7" ref="H70:I73">SUM(H71)</f>
        <v>16.4</v>
      </c>
      <c r="I70" s="6">
        <f t="shared" si="7"/>
        <v>0</v>
      </c>
    </row>
    <row r="71" spans="1:9" ht="13.5" customHeight="1">
      <c r="A71" s="23" t="s">
        <v>115</v>
      </c>
      <c r="B71" s="9">
        <v>912</v>
      </c>
      <c r="C71" s="7" t="s">
        <v>114</v>
      </c>
      <c r="D71" s="7" t="s">
        <v>116</v>
      </c>
      <c r="E71" s="7"/>
      <c r="F71" s="7"/>
      <c r="G71" s="6">
        <f>SUM(G72)</f>
        <v>16.4</v>
      </c>
      <c r="H71" s="6">
        <f t="shared" si="7"/>
        <v>16.4</v>
      </c>
      <c r="I71" s="6">
        <f t="shared" si="7"/>
        <v>0</v>
      </c>
    </row>
    <row r="72" spans="1:9" ht="24" customHeight="1">
      <c r="A72" s="24" t="s">
        <v>117</v>
      </c>
      <c r="B72" s="9">
        <v>912</v>
      </c>
      <c r="C72" s="7" t="s">
        <v>114</v>
      </c>
      <c r="D72" s="7" t="s">
        <v>116</v>
      </c>
      <c r="E72" s="28" t="s">
        <v>131</v>
      </c>
      <c r="F72" s="7"/>
      <c r="G72" s="6">
        <f>SUM(G73)</f>
        <v>16.4</v>
      </c>
      <c r="H72" s="6">
        <f t="shared" si="7"/>
        <v>16.4</v>
      </c>
      <c r="I72" s="6">
        <f t="shared" si="7"/>
        <v>0</v>
      </c>
    </row>
    <row r="73" spans="1:9" ht="13.5" customHeight="1">
      <c r="A73" s="23" t="s">
        <v>118</v>
      </c>
      <c r="B73" s="9">
        <v>912</v>
      </c>
      <c r="C73" s="7" t="s">
        <v>114</v>
      </c>
      <c r="D73" s="7" t="s">
        <v>116</v>
      </c>
      <c r="E73" s="28" t="s">
        <v>131</v>
      </c>
      <c r="F73" s="7"/>
      <c r="G73" s="6">
        <f>SUM(G74)</f>
        <v>16.4</v>
      </c>
      <c r="H73" s="6">
        <f t="shared" si="7"/>
        <v>16.4</v>
      </c>
      <c r="I73" s="6">
        <f t="shared" si="7"/>
        <v>0</v>
      </c>
    </row>
    <row r="74" spans="1:9" ht="24.75" customHeight="1">
      <c r="A74" s="5" t="s">
        <v>31</v>
      </c>
      <c r="B74" s="9">
        <v>912</v>
      </c>
      <c r="C74" s="7" t="s">
        <v>114</v>
      </c>
      <c r="D74" s="7" t="s">
        <v>116</v>
      </c>
      <c r="E74" s="28" t="s">
        <v>131</v>
      </c>
      <c r="F74" s="7" t="s">
        <v>34</v>
      </c>
      <c r="G74" s="6">
        <v>16.4</v>
      </c>
      <c r="H74" s="6">
        <v>16.4</v>
      </c>
      <c r="I74" s="6">
        <v>0</v>
      </c>
    </row>
    <row r="75" spans="1:9" ht="25.5">
      <c r="A75" s="5" t="s">
        <v>54</v>
      </c>
      <c r="B75" s="9">
        <v>912</v>
      </c>
      <c r="C75" s="5" t="s">
        <v>21</v>
      </c>
      <c r="D75" s="5" t="s">
        <v>21</v>
      </c>
      <c r="E75" s="5"/>
      <c r="F75" s="5" t="s">
        <v>58</v>
      </c>
      <c r="G75" s="6">
        <f>SUM(G76+G82)</f>
        <v>1702.2</v>
      </c>
      <c r="H75" s="6">
        <f>SUM(H76+H82)</f>
        <v>1689.5</v>
      </c>
      <c r="I75" s="6">
        <f>SUM(I76+I82)</f>
        <v>12.7</v>
      </c>
    </row>
    <row r="76" spans="1:9" ht="12.75">
      <c r="A76" s="5" t="s">
        <v>43</v>
      </c>
      <c r="B76" s="9">
        <v>912</v>
      </c>
      <c r="C76" s="5" t="s">
        <v>21</v>
      </c>
      <c r="D76" s="5" t="s">
        <v>44</v>
      </c>
      <c r="E76" s="5"/>
      <c r="F76" s="5" t="s">
        <v>58</v>
      </c>
      <c r="G76" s="6">
        <f>H76+I76</f>
        <v>1687.2</v>
      </c>
      <c r="H76" s="6">
        <f>SUM(H77)</f>
        <v>1674.5</v>
      </c>
      <c r="I76" s="6">
        <f>SUM(I80)</f>
        <v>12.7</v>
      </c>
    </row>
    <row r="77" spans="1:9" ht="25.5">
      <c r="A77" s="5" t="s">
        <v>82</v>
      </c>
      <c r="B77" s="9">
        <v>912</v>
      </c>
      <c r="C77" s="5" t="s">
        <v>21</v>
      </c>
      <c r="D77" s="5" t="s">
        <v>44</v>
      </c>
      <c r="E77" s="5">
        <v>4400000</v>
      </c>
      <c r="F77" s="5" t="s">
        <v>58</v>
      </c>
      <c r="G77" s="6">
        <f aca="true" t="shared" si="8" ref="G77:I78">SUM(G78)</f>
        <v>1674.5</v>
      </c>
      <c r="H77" s="6">
        <f t="shared" si="8"/>
        <v>1674.5</v>
      </c>
      <c r="I77" s="6">
        <f t="shared" si="8"/>
        <v>0</v>
      </c>
    </row>
    <row r="78" spans="1:9" ht="25.5">
      <c r="A78" s="5" t="s">
        <v>83</v>
      </c>
      <c r="B78" s="9">
        <v>912</v>
      </c>
      <c r="C78" s="5" t="s">
        <v>21</v>
      </c>
      <c r="D78" s="5" t="s">
        <v>44</v>
      </c>
      <c r="E78" s="5">
        <v>4409900</v>
      </c>
      <c r="F78" s="5" t="s">
        <v>58</v>
      </c>
      <c r="G78" s="6">
        <f t="shared" si="8"/>
        <v>1674.5</v>
      </c>
      <c r="H78" s="6">
        <f t="shared" si="8"/>
        <v>1674.5</v>
      </c>
      <c r="I78" s="6">
        <f t="shared" si="8"/>
        <v>0</v>
      </c>
    </row>
    <row r="79" spans="1:9" ht="25.5">
      <c r="A79" s="5" t="s">
        <v>74</v>
      </c>
      <c r="B79" s="9">
        <v>912</v>
      </c>
      <c r="C79" s="5" t="s">
        <v>21</v>
      </c>
      <c r="D79" s="5" t="s">
        <v>44</v>
      </c>
      <c r="E79" s="5">
        <v>4409900</v>
      </c>
      <c r="F79" s="5" t="s">
        <v>75</v>
      </c>
      <c r="G79" s="6">
        <f>1626.5+23+25</f>
        <v>1674.5</v>
      </c>
      <c r="H79" s="6">
        <f>1626.5+23+25</f>
        <v>1674.5</v>
      </c>
      <c r="I79" s="6">
        <v>0</v>
      </c>
    </row>
    <row r="80" spans="1:9" ht="12.75">
      <c r="A80" s="5" t="s">
        <v>153</v>
      </c>
      <c r="B80" s="9">
        <v>912</v>
      </c>
      <c r="C80" s="7" t="s">
        <v>21</v>
      </c>
      <c r="D80" s="7" t="s">
        <v>44</v>
      </c>
      <c r="E80" s="5">
        <v>4500600</v>
      </c>
      <c r="F80" s="5"/>
      <c r="G80" s="6">
        <v>12.7</v>
      </c>
      <c r="H80" s="6">
        <v>0</v>
      </c>
      <c r="I80" s="6">
        <v>12.7</v>
      </c>
    </row>
    <row r="81" spans="1:9" ht="14.25" customHeight="1">
      <c r="A81" s="5" t="s">
        <v>154</v>
      </c>
      <c r="B81" s="9">
        <v>912</v>
      </c>
      <c r="C81" s="7" t="s">
        <v>21</v>
      </c>
      <c r="D81" s="7" t="s">
        <v>44</v>
      </c>
      <c r="E81" s="5">
        <v>4500600</v>
      </c>
      <c r="F81" s="7" t="s">
        <v>75</v>
      </c>
      <c r="G81" s="6">
        <v>12.7</v>
      </c>
      <c r="H81" s="6">
        <v>0</v>
      </c>
      <c r="I81" s="6">
        <v>12.7</v>
      </c>
    </row>
    <row r="82" spans="1:9" ht="38.25">
      <c r="A82" s="5" t="s">
        <v>56</v>
      </c>
      <c r="B82" s="9">
        <v>912</v>
      </c>
      <c r="C82" s="5" t="s">
        <v>21</v>
      </c>
      <c r="D82" s="5" t="s">
        <v>45</v>
      </c>
      <c r="E82" s="5"/>
      <c r="F82" s="5" t="s">
        <v>58</v>
      </c>
      <c r="G82" s="6">
        <f>SUM(G83)</f>
        <v>15</v>
      </c>
      <c r="H82" s="6">
        <f aca="true" t="shared" si="9" ref="H82:I84">SUM(H83)</f>
        <v>15</v>
      </c>
      <c r="I82" s="6">
        <f t="shared" si="9"/>
        <v>0</v>
      </c>
    </row>
    <row r="83" spans="1:9" ht="38.25">
      <c r="A83" s="5" t="s">
        <v>55</v>
      </c>
      <c r="B83" s="9">
        <v>912</v>
      </c>
      <c r="C83" s="5" t="s">
        <v>21</v>
      </c>
      <c r="D83" s="5" t="s">
        <v>45</v>
      </c>
      <c r="E83" s="5">
        <v>4500000</v>
      </c>
      <c r="F83" s="5" t="s">
        <v>58</v>
      </c>
      <c r="G83" s="6">
        <f>SUM(G84)</f>
        <v>15</v>
      </c>
      <c r="H83" s="6">
        <f t="shared" si="9"/>
        <v>15</v>
      </c>
      <c r="I83" s="6">
        <f t="shared" si="9"/>
        <v>0</v>
      </c>
    </row>
    <row r="84" spans="1:9" ht="25.5">
      <c r="A84" s="26" t="s">
        <v>42</v>
      </c>
      <c r="B84" s="9">
        <v>912</v>
      </c>
      <c r="C84" s="5" t="s">
        <v>21</v>
      </c>
      <c r="D84" s="5" t="s">
        <v>45</v>
      </c>
      <c r="E84" s="5">
        <v>4508500</v>
      </c>
      <c r="F84" s="5" t="s">
        <v>58</v>
      </c>
      <c r="G84" s="6">
        <f>SUM(G85)</f>
        <v>15</v>
      </c>
      <c r="H84" s="6">
        <f t="shared" si="9"/>
        <v>15</v>
      </c>
      <c r="I84" s="6">
        <f t="shared" si="9"/>
        <v>0</v>
      </c>
    </row>
    <row r="85" spans="1:9" ht="25.5">
      <c r="A85" s="5" t="s">
        <v>67</v>
      </c>
      <c r="B85" s="9">
        <v>912</v>
      </c>
      <c r="C85" s="5" t="s">
        <v>21</v>
      </c>
      <c r="D85" s="5" t="s">
        <v>45</v>
      </c>
      <c r="E85" s="5">
        <v>4508500</v>
      </c>
      <c r="F85" s="5" t="s">
        <v>68</v>
      </c>
      <c r="G85" s="6">
        <v>15</v>
      </c>
      <c r="H85" s="6">
        <v>15</v>
      </c>
      <c r="I85" s="6">
        <v>0</v>
      </c>
    </row>
    <row r="86" spans="1:9" ht="16.5" customHeight="1">
      <c r="A86" s="5" t="s">
        <v>107</v>
      </c>
      <c r="B86" s="9">
        <v>912</v>
      </c>
      <c r="C86" s="7" t="s">
        <v>3</v>
      </c>
      <c r="D86" s="7" t="s">
        <v>3</v>
      </c>
      <c r="E86" s="16"/>
      <c r="F86" s="16"/>
      <c r="G86" s="6">
        <f>SUM(G87)</f>
        <v>16.2</v>
      </c>
      <c r="H86" s="6">
        <f aca="true" t="shared" si="10" ref="H86:I89">SUM(H87)</f>
        <v>16.2</v>
      </c>
      <c r="I86" s="6">
        <f t="shared" si="10"/>
        <v>0</v>
      </c>
    </row>
    <row r="87" spans="1:9" ht="12.75">
      <c r="A87" s="5" t="s">
        <v>23</v>
      </c>
      <c r="B87" s="9">
        <v>912</v>
      </c>
      <c r="C87" s="7" t="s">
        <v>3</v>
      </c>
      <c r="D87" s="7" t="s">
        <v>24</v>
      </c>
      <c r="E87" s="7"/>
      <c r="F87" s="7"/>
      <c r="G87" s="6">
        <f>SUM(G88)</f>
        <v>16.2</v>
      </c>
      <c r="H87" s="6">
        <f t="shared" si="10"/>
        <v>16.2</v>
      </c>
      <c r="I87" s="6">
        <f t="shared" si="10"/>
        <v>0</v>
      </c>
    </row>
    <row r="88" spans="1:9" ht="25.5">
      <c r="A88" s="5" t="s">
        <v>25</v>
      </c>
      <c r="B88" s="9">
        <v>912</v>
      </c>
      <c r="C88" s="7" t="s">
        <v>3</v>
      </c>
      <c r="D88" s="7" t="s">
        <v>24</v>
      </c>
      <c r="E88" s="7" t="s">
        <v>26</v>
      </c>
      <c r="F88" s="7"/>
      <c r="G88" s="6">
        <f>SUM(G89)</f>
        <v>16.2</v>
      </c>
      <c r="H88" s="6">
        <f t="shared" si="10"/>
        <v>16.2</v>
      </c>
      <c r="I88" s="6">
        <f t="shared" si="10"/>
        <v>0</v>
      </c>
    </row>
    <row r="89" spans="1:9" ht="25.5">
      <c r="A89" s="5" t="s">
        <v>13</v>
      </c>
      <c r="B89" s="9">
        <v>912</v>
      </c>
      <c r="C89" s="7" t="s">
        <v>3</v>
      </c>
      <c r="D89" s="7" t="s">
        <v>24</v>
      </c>
      <c r="E89" s="7" t="s">
        <v>27</v>
      </c>
      <c r="F89" s="7"/>
      <c r="G89" s="6">
        <f>SUM(G90)</f>
        <v>16.2</v>
      </c>
      <c r="H89" s="6">
        <f t="shared" si="10"/>
        <v>16.2</v>
      </c>
      <c r="I89" s="6">
        <f t="shared" si="10"/>
        <v>0</v>
      </c>
    </row>
    <row r="90" spans="1:9" ht="25.5">
      <c r="A90" s="5" t="s">
        <v>31</v>
      </c>
      <c r="B90" s="9">
        <v>912</v>
      </c>
      <c r="C90" s="7" t="s">
        <v>3</v>
      </c>
      <c r="D90" s="7" t="s">
        <v>24</v>
      </c>
      <c r="E90" s="7" t="s">
        <v>27</v>
      </c>
      <c r="F90" s="7" t="s">
        <v>34</v>
      </c>
      <c r="G90" s="20">
        <v>16.2</v>
      </c>
      <c r="H90" s="20">
        <v>16.2</v>
      </c>
      <c r="I90" s="20">
        <v>0</v>
      </c>
    </row>
    <row r="91" spans="1:9" ht="25.5">
      <c r="A91" s="30" t="s">
        <v>150</v>
      </c>
      <c r="B91" s="9">
        <v>912</v>
      </c>
      <c r="C91" s="7" t="s">
        <v>149</v>
      </c>
      <c r="D91" s="7" t="s">
        <v>149</v>
      </c>
      <c r="E91" s="7"/>
      <c r="F91" s="7"/>
      <c r="G91" s="6">
        <f>G93+G95</f>
        <v>29.6</v>
      </c>
      <c r="H91" s="6">
        <f>H93+H95</f>
        <v>29.6</v>
      </c>
      <c r="I91" s="6">
        <f>I93+I95</f>
        <v>0</v>
      </c>
    </row>
    <row r="92" spans="1:9" ht="25.5">
      <c r="A92" s="30" t="s">
        <v>139</v>
      </c>
      <c r="B92" s="9">
        <v>912</v>
      </c>
      <c r="C92" s="7" t="s">
        <v>149</v>
      </c>
      <c r="D92" s="7" t="s">
        <v>138</v>
      </c>
      <c r="E92" s="7" t="s">
        <v>140</v>
      </c>
      <c r="F92" s="7"/>
      <c r="G92" s="6">
        <f>SUM(G93)</f>
        <v>23.6</v>
      </c>
      <c r="H92" s="6">
        <f>SUM(H93)</f>
        <v>23.6</v>
      </c>
      <c r="I92" s="6">
        <f>SUM(I93)</f>
        <v>0</v>
      </c>
    </row>
    <row r="93" spans="1:9" ht="15" customHeight="1">
      <c r="A93" s="31" t="s">
        <v>143</v>
      </c>
      <c r="B93" s="9">
        <v>912</v>
      </c>
      <c r="C93" s="7" t="s">
        <v>149</v>
      </c>
      <c r="D93" s="7" t="s">
        <v>138</v>
      </c>
      <c r="E93" s="7" t="s">
        <v>141</v>
      </c>
      <c r="F93" s="7" t="s">
        <v>142</v>
      </c>
      <c r="G93" s="20">
        <v>23.6</v>
      </c>
      <c r="H93" s="20">
        <v>23.6</v>
      </c>
      <c r="I93" s="20">
        <v>0</v>
      </c>
    </row>
    <row r="94" spans="1:9" ht="12.75">
      <c r="A94" s="31" t="s">
        <v>146</v>
      </c>
      <c r="B94" s="9">
        <v>912</v>
      </c>
      <c r="C94" s="7" t="s">
        <v>149</v>
      </c>
      <c r="D94" s="7" t="s">
        <v>147</v>
      </c>
      <c r="E94" s="7" t="s">
        <v>148</v>
      </c>
      <c r="F94" s="7"/>
      <c r="G94" s="20">
        <v>6</v>
      </c>
      <c r="H94" s="20">
        <v>6</v>
      </c>
      <c r="I94" s="20">
        <v>0</v>
      </c>
    </row>
    <row r="95" spans="1:9" ht="12.75">
      <c r="A95" s="31" t="s">
        <v>146</v>
      </c>
      <c r="B95" s="9">
        <v>912</v>
      </c>
      <c r="C95" s="7" t="s">
        <v>149</v>
      </c>
      <c r="D95" s="7" t="s">
        <v>147</v>
      </c>
      <c r="E95" s="7" t="s">
        <v>148</v>
      </c>
      <c r="F95" s="7" t="s">
        <v>142</v>
      </c>
      <c r="G95" s="20">
        <v>6</v>
      </c>
      <c r="H95" s="20">
        <v>6</v>
      </c>
      <c r="I95" s="20">
        <v>0</v>
      </c>
    </row>
    <row r="96" spans="1:9" ht="12.75">
      <c r="A96" s="21" t="s">
        <v>76</v>
      </c>
      <c r="B96" s="9">
        <v>912</v>
      </c>
      <c r="C96" s="5">
        <v>1100</v>
      </c>
      <c r="D96" s="5">
        <v>1100</v>
      </c>
      <c r="E96" s="5"/>
      <c r="F96" s="5"/>
      <c r="G96" s="6">
        <f>SUM(G97)</f>
        <v>137.2</v>
      </c>
      <c r="H96" s="6">
        <f>H98+H99</f>
        <v>137.2</v>
      </c>
      <c r="I96" s="6">
        <f aca="true" t="shared" si="11" ref="H96:I99">SUM(I97)</f>
        <v>0</v>
      </c>
    </row>
    <row r="97" spans="1:9" ht="38.25">
      <c r="A97" s="26" t="s">
        <v>40</v>
      </c>
      <c r="B97" s="9">
        <v>912</v>
      </c>
      <c r="C97" s="10">
        <v>1100</v>
      </c>
      <c r="D97" s="10">
        <v>1104</v>
      </c>
      <c r="E97" s="10"/>
      <c r="F97" s="10"/>
      <c r="G97" s="14">
        <f>SUM(G98)</f>
        <v>137.2</v>
      </c>
      <c r="H97" s="14">
        <f t="shared" si="11"/>
        <v>0</v>
      </c>
      <c r="I97" s="14">
        <f t="shared" si="11"/>
        <v>0</v>
      </c>
    </row>
    <row r="98" spans="1:9" ht="12.75">
      <c r="A98" s="11" t="s">
        <v>76</v>
      </c>
      <c r="B98" s="9">
        <v>912</v>
      </c>
      <c r="C98" s="10">
        <v>1100</v>
      </c>
      <c r="D98" s="10">
        <v>1104</v>
      </c>
      <c r="E98" s="10">
        <v>5210000</v>
      </c>
      <c r="F98" s="10"/>
      <c r="G98" s="14">
        <f>SUM(G99)</f>
        <v>137.2</v>
      </c>
      <c r="H98" s="14">
        <v>0</v>
      </c>
      <c r="I98" s="14">
        <f t="shared" si="11"/>
        <v>0</v>
      </c>
    </row>
    <row r="99" spans="1:9" ht="63.75">
      <c r="A99" s="12" t="s">
        <v>41</v>
      </c>
      <c r="B99" s="9">
        <v>912</v>
      </c>
      <c r="C99" s="10">
        <v>1100</v>
      </c>
      <c r="D99" s="10">
        <v>1104</v>
      </c>
      <c r="E99" s="10">
        <v>5210600</v>
      </c>
      <c r="F99" s="10"/>
      <c r="G99" s="14">
        <f>SUM(G100)</f>
        <v>137.2</v>
      </c>
      <c r="H99" s="14">
        <f t="shared" si="11"/>
        <v>137.2</v>
      </c>
      <c r="I99" s="14">
        <f t="shared" si="11"/>
        <v>0</v>
      </c>
    </row>
    <row r="100" spans="1:9" ht="12.75">
      <c r="A100" s="21" t="s">
        <v>77</v>
      </c>
      <c r="B100" s="9">
        <v>912</v>
      </c>
      <c r="C100" s="10">
        <v>1100</v>
      </c>
      <c r="D100" s="10">
        <v>1104</v>
      </c>
      <c r="E100" s="10">
        <v>5210600</v>
      </c>
      <c r="F100" s="13" t="s">
        <v>132</v>
      </c>
      <c r="G100" s="25">
        <v>137.2</v>
      </c>
      <c r="H100" s="25">
        <v>137.2</v>
      </c>
      <c r="I100" s="25">
        <v>0</v>
      </c>
    </row>
  </sheetData>
  <sheetProtection/>
  <mergeCells count="2">
    <mergeCell ref="A7:F7"/>
    <mergeCell ref="A8:F8"/>
  </mergeCells>
  <printOptions/>
  <pageMargins left="0.75" right="0.63" top="0.64" bottom="0.62" header="0.5" footer="0.5"/>
  <pageSetup horizontalDpi="600" verticalDpi="600" orientation="portrait" paperSize="9" scale="7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бухгалтерия</cp:lastModifiedBy>
  <cp:lastPrinted>2009-07-23T06:34:47Z</cp:lastPrinted>
  <dcterms:created xsi:type="dcterms:W3CDTF">2007-09-04T08:08:49Z</dcterms:created>
  <dcterms:modified xsi:type="dcterms:W3CDTF">2009-07-23T06:36:38Z</dcterms:modified>
  <cp:category/>
  <cp:version/>
  <cp:contentType/>
  <cp:contentStatus/>
</cp:coreProperties>
</file>